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370" windowHeight="13530" activeTab="0"/>
  </bookViews>
  <sheets>
    <sheet name="README" sheetId="1" r:id="rId1"/>
    <sheet name="SuiBiTrans" sheetId="2" r:id="rId2"/>
  </sheets>
  <definedNames>
    <definedName name="Ausblendspalten" localSheetId="0">'README'!$I:$Q</definedName>
    <definedName name="Ausblendspalten">'SuiBiTrans'!$I:$Q</definedName>
    <definedName name="_xlnm.Print_Area" localSheetId="0">'README'!$A$1:$H$91</definedName>
    <definedName name="_xlnm.Print_Area" localSheetId="1">'SuiBiTrans'!$A$1:$H$91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<sst xmlns="http://schemas.openxmlformats.org/spreadsheetml/2006/main" count="362" uniqueCount="178">
  <si>
    <t>Umrechnungshilfe  zur Übernahme von TVD-Rindviehbeständen in die Suisse-Bilanz</t>
  </si>
  <si>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</si>
  <si>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</si>
  <si>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</si>
  <si>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</si>
  <si>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</si>
  <si>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Ammenkuh 2 Kälber / Jahr, Werte ohne Kälber</t>
  </si>
  <si>
    <t>andere Kühe</t>
  </si>
  <si>
    <t>Jungvieh  1-2-jährig</t>
  </si>
  <si>
    <t>Rindviehmast intensiv, 65 - 520 kg</t>
  </si>
  <si>
    <t>Rindviehmast intensiv &gt; 4 Monate</t>
  </si>
  <si>
    <t>Rindviehmast, intensive Ausmast</t>
  </si>
  <si>
    <t>Jungvieh &lt; 1-jährig</t>
  </si>
  <si>
    <t>Mastkälberplatz, 50 - 200 kg; 2.6 Umtriebe</t>
  </si>
  <si>
    <t>Mutterkuhkalb ca. 350 kg</t>
  </si>
  <si>
    <t>Mutterkuhkalb ca. 400 kg</t>
  </si>
  <si>
    <t>Rindviehmast, Tränker &lt; 4 Monate</t>
  </si>
  <si>
    <t>männliche Tiere, über 730 Tage alt</t>
  </si>
  <si>
    <t>Zuchtstier</t>
  </si>
  <si>
    <t>Summe massgebender Durchschnittsbestand</t>
  </si>
  <si>
    <t>Rindviehmast Weidemast &gt; 4 Monate</t>
  </si>
  <si>
    <t>Rind über 2-jährig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</si>
  <si>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</si>
  <si>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</si>
  <si>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</si>
  <si>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</si>
  <si>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</si>
  <si>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</si>
  <si>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</si>
  <si>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</si>
  <si>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</si>
  <si>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</si>
  <si>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</si>
  <si>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</si>
  <si>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</si>
  <si>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</si>
  <si>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</si>
  <si>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</si>
  <si>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</si>
  <si>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</si>
  <si>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</si>
  <si>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</si>
  <si>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</si>
  <si>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Vache nourrice 2 veaux par an, valeurs sans veau</t>
  </si>
  <si>
    <t>Bovin d'élevage, moins de 1 an</t>
  </si>
  <si>
    <t>Bovin d'élevage, 1 à 2 ans</t>
  </si>
  <si>
    <t>Génisse plus de 2 ans</t>
  </si>
  <si>
    <t>Veau à l'engrais</t>
  </si>
  <si>
    <t>Veau allaité, jusqu'à environ 350 kg PV</t>
  </si>
  <si>
    <t>Veau allaité, jusqu'à environ 400 kg PV</t>
  </si>
  <si>
    <t>Bovin à l'engrais (intensif), 65 - 520 kg</t>
  </si>
  <si>
    <t>Bovin à l'engrais, sevrage, &lt; 4 mois</t>
  </si>
  <si>
    <t>Bovin à l'engrais (intensif), &gt; 4 mois</t>
  </si>
  <si>
    <t>Bovin à l'engrais (pâturage), &gt; 4 mois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</si>
  <si>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</si>
  <si>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</si>
  <si>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</si>
  <si>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</si>
  <si>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</si>
  <si>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</si>
  <si>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</si>
  <si>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</si>
  <si>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</si>
  <si>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Bovin à l'engrais finition (intensive)</t>
  </si>
  <si>
    <t>Animaux mâles de 366 à 730 jours</t>
  </si>
  <si>
    <t>männliche Tiere,  366 bis 730 Tage alt</t>
  </si>
  <si>
    <t>Nutztierkategorie gemäss Tabelle 1 der Wegleitung Suisse-Bilanz</t>
  </si>
  <si>
    <t>Aide à la conversion pour la reprise de cheptels bovins BDTA dans le Suisse-Bilan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</si>
  <si>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</si>
  <si>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</si>
  <si>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</si>
  <si>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</si>
  <si>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</si>
  <si>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</si>
  <si>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</si>
  <si>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</si>
  <si>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</si>
  <si>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</si>
  <si>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</si>
  <si>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</si>
  <si>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</si>
  <si>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</si>
  <si>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</si>
  <si>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</si>
  <si>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</si>
  <si>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</si>
  <si>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</si>
  <si>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</si>
  <si>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</si>
  <si>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</si>
  <si>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</si>
  <si>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</si>
  <si>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</si>
  <si>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</si>
  <si>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</si>
  <si>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Bovini da ingrasso finissaggio (intensivo)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</si>
  <si>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</si>
  <si>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</si>
  <si>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</si>
  <si>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</si>
  <si>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Vitello allattato, 350 kg circa</t>
  </si>
  <si>
    <t>Vitello allattato,400 kg circa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</si>
  <si>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</si>
  <si>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</si>
  <si>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</si>
  <si>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</si>
  <si>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Vacca nutrice 2 vitelli l'anno, senza vitello</t>
  </si>
  <si>
    <t>Bestiame giovane &lt;1 anno d'età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</si>
  <si>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</si>
  <si>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</si>
  <si>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</si>
  <si>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</si>
  <si>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</si>
  <si>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</si>
  <si>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</si>
  <si>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</si>
  <si>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</si>
  <si>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</si>
  <si>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</si>
  <si>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</si>
  <si>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</si>
  <si>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</si>
  <si>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</si>
  <si>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</si>
  <si>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</si>
  <si>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</si>
  <si>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</si>
  <si>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</si>
  <si>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</si>
  <si>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</si>
  <si>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</si>
  <si>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</si>
  <si>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</si>
  <si>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</si>
  <si>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</si>
  <si>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123 321.456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</si>
  <si>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</si>
  <si>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</si>
  <si>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</si>
  <si>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</si>
  <si>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</si>
  <si>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</si>
  <si>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</si>
  <si>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</si>
  <si>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</si>
  <si>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</si>
  <si>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</si>
  <si>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</si>
  <si>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</si>
  <si>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</si>
  <si>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</si>
  <si>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Posta vitello da ingrasso, 50 - 200 kg; 2.6 cicli</t>
  </si>
  <si>
    <t>Bovini da ingrasso (intensivo), 65 - 520 kg</t>
  </si>
  <si>
    <t>Bovini da ingrasso, svezz., &lt; 4 mesi d'età</t>
  </si>
  <si>
    <t>Bovini da ingrasso (intensivo), &gt; 4 mesi d'età</t>
  </si>
  <si>
    <t>Bovini da ingrasso (pascolo), &gt; 4 mesi d'età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</si>
  <si>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</si>
  <si>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</si>
  <si>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</si>
  <si>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</si>
  <si>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</si>
  <si>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</si>
  <si>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</si>
  <si>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</si>
  <si>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</si>
  <si>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</si>
  <si>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201X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</si>
  <si>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</si>
  <si>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</si>
  <si>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</si>
  <si>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</si>
  <si>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</si>
  <si>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</si>
  <si>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</si>
  <si>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</si>
  <si>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BLW / AGRIDEA 01 2016 V 1.3</t>
  </si>
  <si>
    <t>OFAG / AGRIDEA 01 2016 V 1.3</t>
  </si>
  <si>
    <t>UFAG / AGRIDEA 01 2016 V 1.3</t>
  </si>
</sst>
</file>

<file path=xl/styles.xml><?xml version="1.0" encoding="utf-8"?>
<styleSheet xmlns="http://schemas.openxmlformats.org/spreadsheetml/2006/main">
  <numFmts count="3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0.000"/>
    <numFmt numFmtId="180" formatCode="0\ &quot;%&quot;"/>
    <numFmt numFmtId="181" formatCode="0.0000"/>
    <numFmt numFmtId="182" formatCode="[$-807]dddd\,\ d\.\ mmmm\ yyyy"/>
    <numFmt numFmtId="183" formatCode="dd/mm/yyyy;@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32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 style="double"/>
      <right style="thin"/>
      <top>
        <color indexed="63"/>
      </top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2" applyNumberFormat="0" applyAlignment="0" applyProtection="0"/>
    <xf numFmtId="0" fontId="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Continuous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181" fontId="1" fillId="0" borderId="12" xfId="0" applyNumberFormat="1" applyFont="1" applyFill="1" applyBorder="1" applyAlignment="1" applyProtection="1">
      <alignment horizontal="left" vertical="center"/>
      <protection/>
    </xf>
    <xf numFmtId="181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11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1" xfId="0" applyNumberFormat="1" applyFont="1" applyBorder="1" applyAlignment="1" applyProtection="1">
      <alignment horizontal="right" vertical="center" indent="4"/>
      <protection/>
    </xf>
    <xf numFmtId="2" fontId="0" fillId="0" borderId="32" xfId="0" applyNumberFormat="1" applyFont="1" applyFill="1" applyBorder="1" applyAlignment="1" applyProtection="1">
      <alignment horizontal="right" vertical="center" indent="4"/>
      <protection/>
    </xf>
    <xf numFmtId="2" fontId="0" fillId="0" borderId="33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4" xfId="0" applyNumberFormat="1" applyFont="1" applyFill="1" applyBorder="1" applyAlignment="1" applyProtection="1">
      <alignment horizontal="right" vertical="center" indent="4"/>
      <protection/>
    </xf>
    <xf numFmtId="2" fontId="1" fillId="0" borderId="30" xfId="0" applyNumberFormat="1" applyFont="1" applyFill="1" applyBorder="1" applyAlignment="1" applyProtection="1">
      <alignment horizontal="right" vertical="center" indent="4"/>
      <protection/>
    </xf>
    <xf numFmtId="2" fontId="1" fillId="0" borderId="35" xfId="0" applyNumberFormat="1" applyFont="1" applyFill="1" applyBorder="1" applyAlignment="1" applyProtection="1">
      <alignment horizontal="right" vertical="center" indent="4"/>
      <protection/>
    </xf>
    <xf numFmtId="180" fontId="0" fillId="0" borderId="28" xfId="0" applyNumberFormat="1" applyFont="1" applyFill="1" applyBorder="1" applyAlignment="1" applyProtection="1">
      <alignment horizontal="right" vertical="center" wrapText="1" indent="4"/>
      <protection/>
    </xf>
    <xf numFmtId="180" fontId="0" fillId="0" borderId="18" xfId="0" applyNumberFormat="1" applyFont="1" applyFill="1" applyBorder="1" applyAlignment="1" applyProtection="1">
      <alignment horizontal="right" vertical="center" indent="4"/>
      <protection/>
    </xf>
    <xf numFmtId="180" fontId="0" fillId="0" borderId="28" xfId="0" applyNumberFormat="1" applyFont="1" applyFill="1" applyBorder="1" applyAlignment="1" applyProtection="1">
      <alignment horizontal="right" vertical="center" indent="4"/>
      <protection/>
    </xf>
    <xf numFmtId="181" fontId="1" fillId="0" borderId="36" xfId="0" applyNumberFormat="1" applyFont="1" applyFill="1" applyBorder="1" applyAlignment="1" applyProtection="1">
      <alignment horizontal="right" vertical="center" indent="3"/>
      <protection/>
    </xf>
    <xf numFmtId="181" fontId="0" fillId="22" borderId="37" xfId="0" applyNumberFormat="1" applyFont="1" applyFill="1" applyBorder="1" applyAlignment="1" applyProtection="1">
      <alignment horizontal="right" vertical="center" wrapText="1" indent="3"/>
      <protection locked="0"/>
    </xf>
    <xf numFmtId="181" fontId="0" fillId="22" borderId="38" xfId="0" applyNumberFormat="1" applyFont="1" applyFill="1" applyBorder="1" applyAlignment="1" applyProtection="1">
      <alignment horizontal="right" vertical="center" wrapText="1" indent="3"/>
      <protection locked="0"/>
    </xf>
    <xf numFmtId="0" fontId="0" fillId="22" borderId="39" xfId="0" applyFont="1" applyFill="1" applyBorder="1" applyAlignment="1" applyProtection="1">
      <alignment/>
      <protection locked="0"/>
    </xf>
    <xf numFmtId="180" fontId="0" fillId="22" borderId="29" xfId="0" applyNumberFormat="1" applyFont="1" applyFill="1" applyBorder="1" applyAlignment="1" applyProtection="1">
      <alignment horizontal="right" vertical="center" indent="4"/>
      <protection locked="0"/>
    </xf>
    <xf numFmtId="180" fontId="0" fillId="22" borderId="30" xfId="0" applyNumberFormat="1" applyFont="1" applyFill="1" applyBorder="1" applyAlignment="1" applyProtection="1">
      <alignment horizontal="right" vertical="center" indent="4"/>
      <protection locked="0"/>
    </xf>
    <xf numFmtId="180" fontId="0" fillId="22" borderId="32" xfId="0" applyNumberFormat="1" applyFont="1" applyFill="1" applyBorder="1" applyAlignment="1" applyProtection="1">
      <alignment horizontal="right" vertical="center" indent="4"/>
      <protection locked="0"/>
    </xf>
    <xf numFmtId="180" fontId="0" fillId="22" borderId="33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22" borderId="39" xfId="0" applyFont="1" applyFill="1" applyBorder="1" applyAlignment="1" applyProtection="1">
      <alignment horizontal="left" vertical="center"/>
      <protection locked="0"/>
    </xf>
    <xf numFmtId="1" fontId="3" fillId="22" borderId="39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1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0" fontId="1" fillId="0" borderId="51" xfId="0" applyFont="1" applyFill="1" applyBorder="1" applyAlignment="1" applyProtection="1">
      <alignment horizontal="centerContinuous" vertical="center" wrapText="1"/>
      <protection/>
    </xf>
    <xf numFmtId="0" fontId="1" fillId="0" borderId="52" xfId="0" applyFont="1" applyFill="1" applyBorder="1" applyAlignment="1" applyProtection="1">
      <alignment horizontal="centerContinuous" vertical="center" wrapText="1"/>
      <protection/>
    </xf>
    <xf numFmtId="0" fontId="1" fillId="0" borderId="53" xfId="0" applyFont="1" applyBorder="1" applyAlignment="1" applyProtection="1">
      <alignment horizontal="centerContinuous"/>
      <protection/>
    </xf>
    <xf numFmtId="0" fontId="1" fillId="0" borderId="54" xfId="0" applyFont="1" applyBorder="1" applyAlignment="1" applyProtection="1">
      <alignment horizontal="centerContinuous"/>
      <protection/>
    </xf>
    <xf numFmtId="0" fontId="1" fillId="0" borderId="55" xfId="0" applyFont="1" applyFill="1" applyBorder="1" applyAlignment="1" applyProtection="1">
      <alignment horizontal="left" vertical="center"/>
      <protection/>
    </xf>
    <xf numFmtId="0" fontId="1" fillId="0" borderId="43" xfId="0" applyFont="1" applyFill="1" applyBorder="1" applyAlignment="1" applyProtection="1">
      <alignment horizontal="left" vertical="center"/>
      <protection/>
    </xf>
    <xf numFmtId="0" fontId="1" fillId="0" borderId="56" xfId="0" applyFont="1" applyFill="1" applyBorder="1" applyAlignment="1" applyProtection="1">
      <alignment horizontal="left" vertical="center"/>
      <protection/>
    </xf>
    <xf numFmtId="0" fontId="1" fillId="0" borderId="57" xfId="0" applyFont="1" applyFill="1" applyBorder="1" applyAlignment="1" applyProtection="1">
      <alignment horizontal="left" vertical="center"/>
      <protection/>
    </xf>
    <xf numFmtId="0" fontId="1" fillId="0" borderId="48" xfId="0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3" fillId="22" borderId="39" xfId="0" applyNumberFormat="1" applyFont="1" applyFill="1" applyBorder="1" applyAlignment="1" applyProtection="1">
      <alignment horizontal="center" vertical="center"/>
      <protection locked="0"/>
    </xf>
    <xf numFmtId="183" fontId="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8" xfId="0" applyFont="1" applyFill="1" applyBorder="1" applyAlignment="1" applyProtection="1">
      <alignment horizontal="left" vertical="top"/>
      <protection/>
    </xf>
    <xf numFmtId="0" fontId="9" fillId="0" borderId="59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60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1" fontId="0" fillId="22" borderId="37" xfId="0" applyNumberFormat="1" applyFont="1" applyFill="1" applyBorder="1" applyAlignment="1" applyProtection="1">
      <alignment horizontal="right" vertical="center" wrapText="1" indent="3"/>
      <protection locked="0"/>
    </xf>
    <xf numFmtId="180" fontId="0" fillId="0" borderId="2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181" fontId="0" fillId="22" borderId="38" xfId="0" applyNumberFormat="1" applyFont="1" applyFill="1" applyBorder="1" applyAlignment="1" applyProtection="1">
      <alignment horizontal="right" vertical="center" wrapText="1" indent="3"/>
      <protection locked="0"/>
    </xf>
    <xf numFmtId="180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22" borderId="29" xfId="0" applyNumberFormat="1" applyFont="1" applyFill="1" applyBorder="1" applyAlignment="1" applyProtection="1">
      <alignment horizontal="right" vertical="center" indent="4"/>
      <protection locked="0"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180" fontId="0" fillId="22" borderId="30" xfId="0" applyNumberFormat="1" applyFont="1" applyFill="1" applyBorder="1" applyAlignment="1" applyProtection="1">
      <alignment horizontal="right" vertical="center" indent="4"/>
      <protection locked="0"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22" borderId="33" xfId="0" applyNumberFormat="1" applyFont="1" applyFill="1" applyBorder="1" applyAlignment="1" applyProtection="1">
      <alignment horizontal="right" vertical="center" indent="4"/>
      <protection locked="0"/>
    </xf>
    <xf numFmtId="2" fontId="0" fillId="0" borderId="11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180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181" fontId="0" fillId="0" borderId="19" xfId="0" applyNumberFormat="1" applyFont="1" applyFill="1" applyBorder="1" applyAlignment="1" applyProtection="1">
      <alignment horizontal="center" vertical="center"/>
      <protection/>
    </xf>
    <xf numFmtId="180" fontId="0" fillId="22" borderId="32" xfId="0" applyNumberFormat="1" applyFont="1" applyFill="1" applyBorder="1" applyAlignment="1" applyProtection="1">
      <alignment horizontal="right" vertical="center" indent="4"/>
      <protection locked="0"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right" vertical="center" indent="4"/>
      <protection/>
    </xf>
    <xf numFmtId="2" fontId="0" fillId="0" borderId="33" xfId="0" applyNumberFormat="1" applyFont="1" applyFill="1" applyBorder="1" applyAlignment="1" applyProtection="1">
      <alignment horizontal="right" vertical="center" indent="4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0" fontId="0" fillId="0" borderId="60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0" fontId="0" fillId="22" borderId="3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183" fontId="0" fillId="22" borderId="39" xfId="0" applyNumberFormat="1" applyFont="1" applyFill="1" applyBorder="1" applyAlignment="1" applyProtection="1">
      <alignment horizontal="center" vertical="center"/>
      <protection locked="0"/>
    </xf>
    <xf numFmtId="0" fontId="12" fillId="22" borderId="39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cbc341e-7f8a-4265-a3e1-9fb23e536d7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69</xdr:row>
      <xdr:rowOff>85725</xdr:rowOff>
    </xdr:from>
    <xdr:to>
      <xdr:col>1</xdr:col>
      <xdr:colOff>619125</xdr:colOff>
      <xdr:row>87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1193482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f0535bb-9fa6-4367-a695-1e639976d7b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3cb3283-f527-4b59-b7ae-9cc28576e19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69</xdr:row>
      <xdr:rowOff>85725</xdr:rowOff>
    </xdr:from>
    <xdr:to>
      <xdr:col>1</xdr:col>
      <xdr:colOff>619125</xdr:colOff>
      <xdr:row>87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1193482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0d19ab9-b6b7-444e-a715-d2cfba5a1bd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showZeros="0" tabSelected="1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0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0" style="1" hidden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</v>
      </c>
      <c r="C2" s="23"/>
      <c r="D2" s="2"/>
      <c r="E2" s="3"/>
      <c r="F2" s="2"/>
      <c r="G2" s="2"/>
      <c r="M2" s="127" t="s">
        <v>113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85" t="str">
        <f>I72</f>
        <v>Example: bovin à l'engrais</v>
      </c>
      <c r="D4" s="90" t="str">
        <f>I23</f>
        <v>Année:</v>
      </c>
      <c r="E4" s="93" t="s">
        <v>166</v>
      </c>
      <c r="F4" s="90" t="str">
        <f>I71</f>
        <v>N° BDTA:</v>
      </c>
      <c r="G4" s="122" t="s">
        <v>135</v>
      </c>
      <c r="M4" s="15" t="s">
        <v>114</v>
      </c>
      <c r="N4" s="128"/>
      <c r="O4" s="128" t="s">
        <v>115</v>
      </c>
      <c r="P4" s="135" t="s">
        <v>119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30" t="s">
        <v>116</v>
      </c>
      <c r="N6" s="10"/>
      <c r="O6" s="10" t="s">
        <v>118</v>
      </c>
      <c r="P6" s="131">
        <v>40071</v>
      </c>
    </row>
    <row r="7" spans="1:16" ht="7.5" customHeight="1">
      <c r="A7" s="6"/>
      <c r="C7" s="29"/>
      <c r="D7" s="9"/>
      <c r="E7" s="30"/>
      <c r="F7" s="31"/>
      <c r="G7" s="31"/>
      <c r="M7" s="6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9" t="s">
        <v>117</v>
      </c>
      <c r="N8" s="10"/>
      <c r="O8" s="10" t="s">
        <v>120</v>
      </c>
      <c r="P8" s="138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9" t="s">
        <v>129</v>
      </c>
      <c r="N9" s="139"/>
      <c r="O9" s="11" t="s">
        <v>130</v>
      </c>
      <c r="P9" s="138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9"/>
      <c r="G10" s="99"/>
      <c r="M10" s="12" t="s">
        <v>132</v>
      </c>
      <c r="N10" s="139"/>
      <c r="O10" s="11" t="s">
        <v>133</v>
      </c>
      <c r="P10" s="13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132</v>
      </c>
      <c r="N11" s="139"/>
      <c r="O11" s="11" t="s">
        <v>134</v>
      </c>
      <c r="P11" s="138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14">
        <v>5</v>
      </c>
      <c r="G12" s="115"/>
      <c r="M12" s="129" t="s">
        <v>136</v>
      </c>
      <c r="N12" s="139"/>
      <c r="O12" s="11" t="s">
        <v>137</v>
      </c>
      <c r="P12" s="138">
        <v>42380</v>
      </c>
    </row>
    <row r="13" spans="1:16" ht="78" customHeight="1" thickBot="1">
      <c r="A13" s="6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12" t="str">
        <f>I32</f>
        <v>Catégorie d'animaux de rente selon tableau 1 du guide Suisse-Bilan</v>
      </c>
      <c r="G13" s="113"/>
      <c r="M13" s="12"/>
      <c r="N13" s="139"/>
      <c r="O13" s="139"/>
      <c r="P13" s="6"/>
    </row>
    <row r="14" spans="1:16" ht="12.75" customHeight="1" thickBot="1" thickTop="1">
      <c r="A14" s="6"/>
      <c r="B14" s="140"/>
      <c r="C14" s="39" t="str">
        <f>I33</f>
        <v>Vaches laitières</v>
      </c>
      <c r="D14" s="141">
        <v>100</v>
      </c>
      <c r="E14" s="142">
        <f>$B14*$D14/100</f>
        <v>0</v>
      </c>
      <c r="F14" s="143" t="str">
        <f>I43</f>
        <v>Vache laitière</v>
      </c>
      <c r="G14" s="144"/>
      <c r="I14" s="1" t="s">
        <v>33</v>
      </c>
      <c r="J14" s="4"/>
      <c r="K14" s="4"/>
      <c r="M14" s="12"/>
      <c r="N14" s="139"/>
      <c r="O14" s="139"/>
      <c r="P14" s="6"/>
    </row>
    <row r="15" spans="1:16" ht="12.75" customHeight="1" thickTop="1">
      <c r="A15" s="6"/>
      <c r="B15" s="145"/>
      <c r="C15" s="40" t="str">
        <f>I34</f>
        <v>Autres vaches</v>
      </c>
      <c r="D15" s="146">
        <f>SUM(D16:D19)</f>
        <v>0</v>
      </c>
      <c r="E15" s="147">
        <f>SUM(E16:E19)</f>
        <v>0</v>
      </c>
      <c r="F15" s="107">
        <f>IF(OR(D15=0,D15=100),"",$I$69)</f>
      </c>
      <c r="G15" s="101"/>
      <c r="I15" s="124">
        <v>2</v>
      </c>
      <c r="J15" s="4"/>
      <c r="K15" s="4"/>
      <c r="M15" s="12"/>
      <c r="N15" s="139"/>
      <c r="O15" s="139"/>
      <c r="P15" s="6"/>
    </row>
    <row r="16" spans="1:16" ht="12.75" customHeight="1">
      <c r="A16" s="6"/>
      <c r="B16" s="148"/>
      <c r="C16" s="18"/>
      <c r="D16" s="149"/>
      <c r="E16" s="150">
        <f>$B$15*$D16/100</f>
        <v>0</v>
      </c>
      <c r="F16" s="151" t="str">
        <f>I44</f>
        <v>Vache mère lourde, PV ≥700 kg, valeurs sans veau</v>
      </c>
      <c r="G16" s="152"/>
      <c r="I16" s="1" t="s">
        <v>34</v>
      </c>
      <c r="J16" s="4"/>
      <c r="K16" s="4"/>
      <c r="M16" s="12"/>
      <c r="N16" s="139"/>
      <c r="O16" s="139"/>
      <c r="P16" s="6"/>
    </row>
    <row r="17" spans="1:16" ht="12.75" customHeight="1">
      <c r="A17" s="6"/>
      <c r="B17" s="148"/>
      <c r="C17" s="18"/>
      <c r="D17" s="153"/>
      <c r="E17" s="154">
        <f>$B$15*$D17/100</f>
        <v>0</v>
      </c>
      <c r="F17" s="155" t="str">
        <f>I45</f>
        <v>Vache mère moyenne, PV 600-700 kg, valeurs sans veau</v>
      </c>
      <c r="G17" s="156"/>
      <c r="I17" s="1" t="s">
        <v>35</v>
      </c>
      <c r="J17" s="4"/>
      <c r="K17" s="4"/>
      <c r="M17" s="12"/>
      <c r="N17" s="139"/>
      <c r="O17" s="139"/>
      <c r="P17" s="6"/>
    </row>
    <row r="18" spans="1:15" ht="12.75" customHeight="1">
      <c r="A18" s="6"/>
      <c r="B18" s="148"/>
      <c r="C18" s="18"/>
      <c r="D18" s="153"/>
      <c r="E18" s="154">
        <f>$B$15*$D18/100</f>
        <v>0</v>
      </c>
      <c r="F18" s="155" t="str">
        <f>I46</f>
        <v>Vache mère légère, PV &lt;600 kg, valeurs sans veau</v>
      </c>
      <c r="G18" s="156"/>
      <c r="I18" s="1" t="s">
        <v>36</v>
      </c>
      <c r="J18" s="4"/>
      <c r="K18" s="4"/>
      <c r="M18" s="12"/>
      <c r="N18" s="4"/>
      <c r="O18" s="4"/>
    </row>
    <row r="19" spans="1:15" ht="12.75" customHeight="1" thickBot="1">
      <c r="A19" s="6"/>
      <c r="B19" s="157"/>
      <c r="C19" s="19"/>
      <c r="D19" s="158"/>
      <c r="E19" s="159">
        <f>$B$15*$D19/100</f>
        <v>0</v>
      </c>
      <c r="F19" s="160" t="str">
        <f>I47</f>
        <v>Vache nourrice 2 veaux par an, valeurs sans veau</v>
      </c>
      <c r="G19" s="161"/>
      <c r="I19" s="15" t="s">
        <v>61</v>
      </c>
      <c r="J19" s="7" t="s">
        <v>34</v>
      </c>
      <c r="K19" s="7" t="s">
        <v>35</v>
      </c>
      <c r="L19" s="8" t="s">
        <v>36</v>
      </c>
      <c r="M19" s="12"/>
      <c r="N19" s="4"/>
      <c r="O19" s="4"/>
    </row>
    <row r="20" spans="1:15" ht="12.75" customHeight="1" thickBot="1" thickTop="1">
      <c r="A20" s="6"/>
      <c r="B20" s="140"/>
      <c r="C20" s="39" t="str">
        <f>I35</f>
        <v>Animaux femelles de plus de 730 jours *</v>
      </c>
      <c r="D20" s="162">
        <v>100</v>
      </c>
      <c r="E20" s="142">
        <f>$B20*$D20/100</f>
        <v>0</v>
      </c>
      <c r="F20" s="143" t="str">
        <f>I50</f>
        <v>Génisse plus de 2 ans</v>
      </c>
      <c r="G20" s="144"/>
      <c r="I20" s="12" t="str">
        <f aca="true" t="shared" si="0" ref="I20:I51">IF($I$15=1,J20,IF($I$15=2,K20,IF($I$15=3,L20,"")))</f>
        <v>Langue</v>
      </c>
      <c r="J20" s="4" t="s">
        <v>33</v>
      </c>
      <c r="K20" s="4" t="s">
        <v>37</v>
      </c>
      <c r="L20" s="1" t="s">
        <v>38</v>
      </c>
      <c r="M20" s="12"/>
      <c r="N20" s="4"/>
      <c r="O20" s="4"/>
    </row>
    <row r="21" spans="1:15" ht="12.75" customHeight="1" thickTop="1">
      <c r="A21" s="6"/>
      <c r="B21" s="145">
        <v>5.3625</v>
      </c>
      <c r="C21" s="43" t="str">
        <f>I36</f>
        <v>Animaux femelles de 366 à 730 jours *</v>
      </c>
      <c r="D21" s="146">
        <f>SUM(D22:D26)</f>
        <v>100</v>
      </c>
      <c r="E21" s="163">
        <f>SUM(E22:E26)</f>
        <v>5.3625</v>
      </c>
      <c r="F21" s="107">
        <f>IF(OR(D21=0,D21=100),"",$I$69)</f>
      </c>
      <c r="G21" s="101"/>
      <c r="I21" s="12" t="str">
        <f t="shared" si="0"/>
        <v>Aide à la conversion pour la reprise de cheptels bovins BDTA dans le Suisse-Bilan</v>
      </c>
      <c r="J21" s="4" t="s">
        <v>0</v>
      </c>
      <c r="K21" s="97" t="s">
        <v>67</v>
      </c>
      <c r="L21" s="1" t="s">
        <v>82</v>
      </c>
      <c r="M21" s="12"/>
      <c r="N21" s="4"/>
      <c r="O21" s="16"/>
    </row>
    <row r="22" spans="1:15" ht="12.75" customHeight="1">
      <c r="A22" s="6"/>
      <c r="B22" s="164"/>
      <c r="C22" s="95" t="str">
        <f>I60</f>
        <v>* sans vêlage</v>
      </c>
      <c r="D22" s="149"/>
      <c r="E22" s="150">
        <f>$B$21*$D22/100</f>
        <v>0</v>
      </c>
      <c r="F22" s="151" t="str">
        <f>I49</f>
        <v>Bovin d'élevage, 1 à 2 ans</v>
      </c>
      <c r="G22" s="152"/>
      <c r="I22" s="12" t="str">
        <f t="shared" si="0"/>
        <v>Exploitation:</v>
      </c>
      <c r="J22" s="4" t="s">
        <v>26</v>
      </c>
      <c r="K22" s="4" t="s">
        <v>39</v>
      </c>
      <c r="L22" s="1" t="s">
        <v>83</v>
      </c>
      <c r="M22" s="12"/>
      <c r="N22" s="4"/>
      <c r="O22" s="4"/>
    </row>
    <row r="23" spans="1:15" ht="12.75" customHeight="1">
      <c r="A23" s="6"/>
      <c r="B23" s="164"/>
      <c r="C23" s="45"/>
      <c r="D23" s="153"/>
      <c r="E23" s="154">
        <f>$B$21*$D23/100</f>
        <v>0</v>
      </c>
      <c r="F23" s="155" t="str">
        <f>I54</f>
        <v>Bovin à l'engrais (intensif), 65 - 520 kg</v>
      </c>
      <c r="G23" s="156"/>
      <c r="I23" s="12" t="str">
        <f t="shared" si="0"/>
        <v>Année:</v>
      </c>
      <c r="J23" s="4" t="s">
        <v>27</v>
      </c>
      <c r="K23" s="4" t="s">
        <v>40</v>
      </c>
      <c r="L23" s="1" t="s">
        <v>84</v>
      </c>
      <c r="M23" s="12"/>
      <c r="N23" s="4"/>
      <c r="O23" s="4"/>
    </row>
    <row r="24" spans="1:15" ht="12.75" customHeight="1">
      <c r="A24" s="6"/>
      <c r="B24" s="164"/>
      <c r="C24" s="45"/>
      <c r="D24" s="153">
        <v>100</v>
      </c>
      <c r="E24" s="154">
        <f>$B$21*$D24/100</f>
        <v>5.3625</v>
      </c>
      <c r="F24" s="155" t="str">
        <f>I56</f>
        <v>Bovin à l'engrais (intensif), &gt; 4 mois</v>
      </c>
      <c r="G24" s="156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32</v>
      </c>
      <c r="K24" s="97" t="s">
        <v>79</v>
      </c>
      <c r="L24" s="1" t="s">
        <v>85</v>
      </c>
      <c r="M24" s="12"/>
      <c r="N24" s="4"/>
      <c r="O24" s="4"/>
    </row>
    <row r="25" spans="1:12" ht="12.75" customHeight="1">
      <c r="A25" s="6"/>
      <c r="B25" s="164"/>
      <c r="C25" s="45"/>
      <c r="D25" s="165"/>
      <c r="E25" s="154">
        <f>$B$21*$D25/100</f>
        <v>0</v>
      </c>
      <c r="F25" s="155" t="str">
        <f>I57</f>
        <v>Bovin à l'engrais (pâturage), &gt; 4 mois</v>
      </c>
      <c r="G25" s="15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150</v>
      </c>
      <c r="K25" s="97" t="s">
        <v>167</v>
      </c>
      <c r="L25" s="1" t="s">
        <v>146</v>
      </c>
    </row>
    <row r="26" spans="1:12" ht="12.75" customHeight="1" thickBot="1">
      <c r="A26" s="6"/>
      <c r="B26" s="166"/>
      <c r="C26" s="47"/>
      <c r="D26" s="158"/>
      <c r="E26" s="71">
        <f>$B$21*$D26/100</f>
        <v>0</v>
      </c>
      <c r="F26" s="160" t="str">
        <f>I58</f>
        <v>Bovin à l'engrais finition (intensive)</v>
      </c>
      <c r="G26" s="161"/>
      <c r="I26" s="12" t="str">
        <f t="shared" si="0"/>
        <v>2. Effectuer les répartitions en pourcentages sur les lignes jaunes de la colonne 3</v>
      </c>
      <c r="J26" s="4" t="s">
        <v>172</v>
      </c>
      <c r="K26" s="97" t="s">
        <v>173</v>
      </c>
      <c r="L26" s="1" t="s">
        <v>174</v>
      </c>
    </row>
    <row r="27" spans="1:12" ht="12.75" customHeight="1" thickTop="1">
      <c r="A27" s="6"/>
      <c r="B27" s="145">
        <v>24.897</v>
      </c>
      <c r="C27" s="48" t="str">
        <f>I37</f>
        <v>Animaux femelles de 161 à 365 jours</v>
      </c>
      <c r="D27" s="146">
        <f>SUM(D28:D35)</f>
        <v>100</v>
      </c>
      <c r="E27" s="163">
        <f>SUM(E28:E35)</f>
        <v>24.897</v>
      </c>
      <c r="F27" s="107">
        <f>IF(OR(D27=0,D27=100),"",$I$69)</f>
      </c>
      <c r="G27" s="101"/>
      <c r="I27" s="12" t="str">
        <f t="shared" si="0"/>
        <v>3. Reprendre les nombres d'unités dans les catégories des animaux de rente à partir du résumé de Suisse-Bilan</v>
      </c>
      <c r="J27" s="4" t="s">
        <v>31</v>
      </c>
      <c r="K27" s="97" t="s">
        <v>68</v>
      </c>
      <c r="L27" s="1" t="s">
        <v>97</v>
      </c>
    </row>
    <row r="28" spans="1:12" ht="12.75" customHeight="1">
      <c r="A28" s="6"/>
      <c r="B28" s="164"/>
      <c r="C28" s="49"/>
      <c r="D28" s="149"/>
      <c r="E28" s="150">
        <f aca="true" t="shared" si="1" ref="E28:E35">$B$27*$D28/100</f>
        <v>0</v>
      </c>
      <c r="F28" s="151" t="str">
        <f>I48</f>
        <v>Bovin d'élevage, moins de 1 an</v>
      </c>
      <c r="G28" s="152"/>
      <c r="I28" s="12" t="str">
        <f t="shared" si="0"/>
        <v>Effectif
moyen
selon BDTA en unités (=places constamment occupées)</v>
      </c>
      <c r="J28" s="4" t="s">
        <v>1</v>
      </c>
      <c r="K28" s="98" t="s">
        <v>69</v>
      </c>
      <c r="L28" s="1" t="s">
        <v>98</v>
      </c>
    </row>
    <row r="29" spans="1:12" ht="12.75" customHeight="1">
      <c r="A29" s="6"/>
      <c r="B29" s="164"/>
      <c r="C29" s="49"/>
      <c r="D29" s="153"/>
      <c r="E29" s="154">
        <f t="shared" si="1"/>
        <v>0</v>
      </c>
      <c r="F29" s="155" t="str">
        <f>I51</f>
        <v>Veau à l'engrais</v>
      </c>
      <c r="G29" s="156"/>
      <c r="I29" s="12" t="str">
        <f t="shared" si="0"/>
        <v>Catégorie selon liste d'animaux de la BDTA</v>
      </c>
      <c r="J29" s="4" t="s">
        <v>22</v>
      </c>
      <c r="K29" s="97" t="s">
        <v>62</v>
      </c>
      <c r="L29" s="1" t="s">
        <v>86</v>
      </c>
    </row>
    <row r="30" spans="1:12" ht="12.75" customHeight="1">
      <c r="A30" s="6"/>
      <c r="B30" s="164"/>
      <c r="C30" s="49"/>
      <c r="D30" s="153"/>
      <c r="E30" s="154">
        <f t="shared" si="1"/>
        <v>0</v>
      </c>
      <c r="F30" s="155" t="str">
        <f>I52</f>
        <v>Veau allaité, jusqu'à environ 350 kg PV</v>
      </c>
      <c r="G30" s="156"/>
      <c r="I30" s="12" t="str">
        <f t="shared" si="0"/>
        <v>Répartition en pourcentages
(selon répartition exploitation)</v>
      </c>
      <c r="J30" s="4" t="s">
        <v>2</v>
      </c>
      <c r="K30" s="98" t="s">
        <v>70</v>
      </c>
      <c r="L30" s="1" t="s">
        <v>99</v>
      </c>
    </row>
    <row r="31" spans="1:12" ht="12.75" customHeight="1">
      <c r="A31" s="6"/>
      <c r="B31" s="164"/>
      <c r="C31" s="49"/>
      <c r="D31" s="153"/>
      <c r="E31" s="154">
        <f t="shared" si="1"/>
        <v>0</v>
      </c>
      <c r="F31" s="155" t="str">
        <f>I53</f>
        <v>Veau allaité, jusqu'à environ 400 kg PV</v>
      </c>
      <c r="G31" s="156"/>
      <c r="I31" s="12" t="str">
        <f t="shared" si="0"/>
        <v>Effectif moyen
déterminant
pour le Suisse-Bilan</v>
      </c>
      <c r="J31" s="4" t="s">
        <v>3</v>
      </c>
      <c r="K31" s="98" t="s">
        <v>71</v>
      </c>
      <c r="L31" s="1" t="s">
        <v>96</v>
      </c>
    </row>
    <row r="32" spans="1:12" ht="12.75" customHeight="1">
      <c r="A32" s="6"/>
      <c r="B32" s="164"/>
      <c r="C32" s="49"/>
      <c r="D32" s="153"/>
      <c r="E32" s="154">
        <f t="shared" si="1"/>
        <v>0</v>
      </c>
      <c r="F32" s="155" t="str">
        <f>I54</f>
        <v>Bovin à l'engrais (intensif), 65 - 520 kg</v>
      </c>
      <c r="G32" s="156"/>
      <c r="I32" s="12" t="str">
        <f t="shared" si="0"/>
        <v>Catégorie d'animaux de rente selon tableau 1 du guide Suisse-Bilan</v>
      </c>
      <c r="J32" s="4" t="s">
        <v>66</v>
      </c>
      <c r="K32" s="97" t="s">
        <v>72</v>
      </c>
      <c r="L32" s="1" t="s">
        <v>87</v>
      </c>
    </row>
    <row r="33" spans="1:12" ht="12.75" customHeight="1">
      <c r="A33" s="6"/>
      <c r="B33" s="164"/>
      <c r="C33" s="49"/>
      <c r="D33" s="153">
        <v>100</v>
      </c>
      <c r="E33" s="154">
        <f t="shared" si="1"/>
        <v>24.897</v>
      </c>
      <c r="F33" s="155" t="str">
        <f>I56</f>
        <v>Bovin à l'engrais (intensif), &gt; 4 mois</v>
      </c>
      <c r="G33" s="156"/>
      <c r="I33" s="12" t="str">
        <f t="shared" si="0"/>
        <v>Vaches laitières</v>
      </c>
      <c r="J33" s="4" t="s">
        <v>4</v>
      </c>
      <c r="K33" s="4" t="s">
        <v>56</v>
      </c>
      <c r="L33" s="1" t="s">
        <v>163</v>
      </c>
    </row>
    <row r="34" spans="1:12" ht="12.75" customHeight="1">
      <c r="A34" s="6"/>
      <c r="B34" s="164"/>
      <c r="C34" s="49"/>
      <c r="D34" s="165"/>
      <c r="E34" s="167">
        <f t="shared" si="1"/>
        <v>0</v>
      </c>
      <c r="F34" s="155" t="str">
        <f>I57</f>
        <v>Bovin à l'engrais (pâturage), &gt; 4 mois</v>
      </c>
      <c r="G34" s="156"/>
      <c r="I34" s="12" t="str">
        <f t="shared" si="0"/>
        <v>Autres vaches</v>
      </c>
      <c r="J34" s="4" t="s">
        <v>7</v>
      </c>
      <c r="K34" s="4" t="s">
        <v>57</v>
      </c>
      <c r="L34" s="1" t="s">
        <v>88</v>
      </c>
    </row>
    <row r="35" spans="1:12" ht="12.75" customHeight="1" thickBot="1">
      <c r="A35" s="6"/>
      <c r="B35" s="166"/>
      <c r="C35" s="19"/>
      <c r="D35" s="158"/>
      <c r="E35" s="168">
        <f t="shared" si="1"/>
        <v>0</v>
      </c>
      <c r="F35" s="160" t="str">
        <f>I58</f>
        <v>Bovin à l'engrais finition (intensive)</v>
      </c>
      <c r="G35" s="161"/>
      <c r="I35" s="12" t="str">
        <f t="shared" si="0"/>
        <v>Animaux femelles de plus de 730 jours *</v>
      </c>
      <c r="J35" s="4" t="s">
        <v>23</v>
      </c>
      <c r="K35" s="17" t="s">
        <v>104</v>
      </c>
      <c r="L35" s="1" t="s">
        <v>112</v>
      </c>
    </row>
    <row r="36" spans="1:12" ht="12.75" customHeight="1" thickTop="1">
      <c r="A36" s="6"/>
      <c r="B36" s="145">
        <v>51.5</v>
      </c>
      <c r="C36" s="40" t="str">
        <f>I38</f>
        <v>Animaux femelles jusqu'à 160 jours</v>
      </c>
      <c r="D36" s="146">
        <f>SUM(D37:D44)</f>
        <v>100</v>
      </c>
      <c r="E36" s="163">
        <f>SUM(E37:E44)</f>
        <v>51.5</v>
      </c>
      <c r="F36" s="107">
        <f>IF(OR(D36=0,D36=100),"",$I$69)</f>
      </c>
      <c r="G36" s="101"/>
      <c r="I36" s="12" t="str">
        <f t="shared" si="0"/>
        <v>Animaux femelles de 366 à 730 jours *</v>
      </c>
      <c r="J36" s="1" t="s">
        <v>25</v>
      </c>
      <c r="K36" s="17" t="s">
        <v>105</v>
      </c>
      <c r="L36" s="1" t="s">
        <v>158</v>
      </c>
    </row>
    <row r="37" spans="1:12" ht="12.75" customHeight="1">
      <c r="A37" s="6"/>
      <c r="B37" s="164"/>
      <c r="C37" s="49"/>
      <c r="D37" s="149"/>
      <c r="E37" s="150">
        <f aca="true" t="shared" si="2" ref="E37:E44">$B$36*$D37/100</f>
        <v>0</v>
      </c>
      <c r="F37" s="155" t="str">
        <f>I48</f>
        <v>Bovin d'élevage, moins de 1 an</v>
      </c>
      <c r="G37" s="156"/>
      <c r="I37" s="12" t="str">
        <f t="shared" si="0"/>
        <v>Animaux femelles de 161 à 365 jours</v>
      </c>
      <c r="J37" s="1" t="s">
        <v>124</v>
      </c>
      <c r="K37" s="17" t="s">
        <v>128</v>
      </c>
      <c r="L37" s="1" t="s">
        <v>159</v>
      </c>
    </row>
    <row r="38" spans="1:12" ht="12.75" customHeight="1">
      <c r="A38" s="6"/>
      <c r="B38" s="164"/>
      <c r="C38" s="49"/>
      <c r="D38" s="153"/>
      <c r="E38" s="154">
        <f t="shared" si="2"/>
        <v>0</v>
      </c>
      <c r="F38" s="155" t="str">
        <f>I51</f>
        <v>Veau à l'engrais</v>
      </c>
      <c r="G38" s="156"/>
      <c r="I38" s="12" t="str">
        <f t="shared" si="0"/>
        <v>Animaux femelles jusqu'à 160 jours</v>
      </c>
      <c r="J38" s="1" t="s">
        <v>123</v>
      </c>
      <c r="K38" s="17" t="s">
        <v>127</v>
      </c>
      <c r="L38" s="1" t="s">
        <v>160</v>
      </c>
    </row>
    <row r="39" spans="1:12" ht="12.75" customHeight="1">
      <c r="A39" s="6"/>
      <c r="B39" s="164"/>
      <c r="C39" s="49"/>
      <c r="D39" s="153"/>
      <c r="E39" s="154">
        <f t="shared" si="2"/>
        <v>0</v>
      </c>
      <c r="F39" s="155" t="str">
        <f>I52</f>
        <v>Veau allaité, jusqu'à environ 350 kg PV</v>
      </c>
      <c r="G39" s="156"/>
      <c r="I39" s="12" t="str">
        <f t="shared" si="0"/>
        <v>Animaux mâles de plus de 730 jours</v>
      </c>
      <c r="J39" s="1" t="s">
        <v>17</v>
      </c>
      <c r="K39" s="17" t="s">
        <v>58</v>
      </c>
      <c r="L39" s="1" t="s">
        <v>161</v>
      </c>
    </row>
    <row r="40" spans="1:12" ht="12.75" customHeight="1">
      <c r="A40" s="6"/>
      <c r="B40" s="164"/>
      <c r="C40" s="49"/>
      <c r="D40" s="153"/>
      <c r="E40" s="154">
        <f t="shared" si="2"/>
        <v>0</v>
      </c>
      <c r="F40" s="155" t="str">
        <f>I53</f>
        <v>Veau allaité, jusqu'à environ 400 kg PV</v>
      </c>
      <c r="G40" s="156"/>
      <c r="I40" s="12" t="str">
        <f t="shared" si="0"/>
        <v>Animaux mâles de 366 à 730 jours</v>
      </c>
      <c r="J40" s="1" t="s">
        <v>65</v>
      </c>
      <c r="K40" s="17" t="s">
        <v>64</v>
      </c>
      <c r="L40" s="1" t="s">
        <v>157</v>
      </c>
    </row>
    <row r="41" spans="1:12" ht="12.75" customHeight="1">
      <c r="A41" s="6"/>
      <c r="B41" s="164"/>
      <c r="C41" s="18"/>
      <c r="D41" s="165"/>
      <c r="E41" s="167">
        <f t="shared" si="2"/>
        <v>0</v>
      </c>
      <c r="F41" s="155" t="str">
        <f>I54</f>
        <v>Bovin à l'engrais (intensif), 65 - 520 kg</v>
      </c>
      <c r="G41" s="156"/>
      <c r="I41" s="12" t="str">
        <f t="shared" si="0"/>
        <v>Animaux mâles de 161 à 365 jours</v>
      </c>
      <c r="J41" s="1" t="s">
        <v>122</v>
      </c>
      <c r="K41" s="17" t="s">
        <v>126</v>
      </c>
      <c r="L41" s="1" t="s">
        <v>156</v>
      </c>
    </row>
    <row r="42" spans="1:12" ht="12.75" customHeight="1">
      <c r="A42" s="6"/>
      <c r="B42" s="164"/>
      <c r="C42" s="49"/>
      <c r="D42" s="165">
        <v>25</v>
      </c>
      <c r="E42" s="167">
        <f t="shared" si="2"/>
        <v>12.875</v>
      </c>
      <c r="F42" s="155" t="str">
        <f>I56</f>
        <v>Bovin à l'engrais (intensif), &gt; 4 mois</v>
      </c>
      <c r="G42" s="156"/>
      <c r="I42" s="12" t="str">
        <f t="shared" si="0"/>
        <v>Animaux mâles jusqu'à 160 jours</v>
      </c>
      <c r="J42" s="1" t="s">
        <v>121</v>
      </c>
      <c r="K42" s="17" t="s">
        <v>125</v>
      </c>
      <c r="L42" s="1" t="s">
        <v>162</v>
      </c>
    </row>
    <row r="43" spans="1:12" ht="12.75" customHeight="1">
      <c r="A43" s="6"/>
      <c r="B43" s="164"/>
      <c r="C43" s="49"/>
      <c r="D43" s="165"/>
      <c r="E43" s="167">
        <f t="shared" si="2"/>
        <v>0</v>
      </c>
      <c r="F43" s="155" t="str">
        <f>I57</f>
        <v>Bovin à l'engrais (pâturage), &gt; 4 mois</v>
      </c>
      <c r="G43" s="156"/>
      <c r="I43" s="12" t="str">
        <f t="shared" si="0"/>
        <v>Vache laitière</v>
      </c>
      <c r="J43" s="1" t="s">
        <v>5</v>
      </c>
      <c r="K43" s="1" t="s">
        <v>42</v>
      </c>
      <c r="L43" s="1" t="s">
        <v>148</v>
      </c>
    </row>
    <row r="44" spans="1:12" ht="12.75" customHeight="1" thickBot="1">
      <c r="A44" s="6"/>
      <c r="B44" s="166"/>
      <c r="C44" s="50"/>
      <c r="D44" s="158">
        <v>75</v>
      </c>
      <c r="E44" s="168">
        <f t="shared" si="2"/>
        <v>38.625</v>
      </c>
      <c r="F44" s="169" t="str">
        <f>I55</f>
        <v>Bovin à l'engrais, sevrage, &lt; 4 mois</v>
      </c>
      <c r="G44" s="170"/>
      <c r="I44" s="12" t="str">
        <f t="shared" si="0"/>
        <v>Vache mère lourde, PV ≥700 kg, valeurs sans veau</v>
      </c>
      <c r="J44" s="1" t="s">
        <v>144</v>
      </c>
      <c r="K44" s="1" t="s">
        <v>139</v>
      </c>
      <c r="L44" s="1" t="s">
        <v>141</v>
      </c>
    </row>
    <row r="45" spans="1:12" ht="12.75" customHeight="1" thickBot="1" thickTop="1">
      <c r="A45" s="6"/>
      <c r="B45" s="140"/>
      <c r="C45" s="39" t="str">
        <f>I39</f>
        <v>Animaux mâles de plus de 730 jours</v>
      </c>
      <c r="D45" s="162">
        <v>100</v>
      </c>
      <c r="E45" s="171">
        <f>$B$45*$D45/100</f>
        <v>0</v>
      </c>
      <c r="F45" s="143" t="str">
        <f>I59</f>
        <v>Taureau d'élevage</v>
      </c>
      <c r="G45" s="144"/>
      <c r="I45" s="12" t="str">
        <f t="shared" si="0"/>
        <v>Vache mère moyenne, PV 600-700 kg, valeurs sans veau</v>
      </c>
      <c r="J45" s="1" t="s">
        <v>143</v>
      </c>
      <c r="K45" s="1" t="s">
        <v>138</v>
      </c>
      <c r="L45" s="1" t="s">
        <v>147</v>
      </c>
    </row>
    <row r="46" spans="1:12" ht="12.75" customHeight="1" thickTop="1">
      <c r="A46" s="6"/>
      <c r="B46" s="145">
        <v>17.1925</v>
      </c>
      <c r="C46" s="40" t="str">
        <f>I40</f>
        <v>Animaux mâles de 366 à 730 jours</v>
      </c>
      <c r="D46" s="146">
        <f>SUM(D47:D51)</f>
        <v>100</v>
      </c>
      <c r="E46" s="163">
        <f>SUM(E47:E51)</f>
        <v>17.1925</v>
      </c>
      <c r="F46" s="107">
        <f>IF(OR(D46=0,D46=100),"",$I$69)</f>
      </c>
      <c r="G46" s="101"/>
      <c r="I46" s="12" t="str">
        <f t="shared" si="0"/>
        <v>Vache mère légère, PV &lt;600 kg, valeurs sans veau</v>
      </c>
      <c r="J46" s="1" t="s">
        <v>145</v>
      </c>
      <c r="K46" s="1" t="s">
        <v>140</v>
      </c>
      <c r="L46" s="1" t="s">
        <v>142</v>
      </c>
    </row>
    <row r="47" spans="1:12" ht="12.75" customHeight="1">
      <c r="A47" s="6"/>
      <c r="B47" s="164"/>
      <c r="C47" s="18"/>
      <c r="D47" s="149"/>
      <c r="E47" s="150">
        <f>$B$46*$D47/100</f>
        <v>0</v>
      </c>
      <c r="F47" s="151" t="str">
        <f>I49</f>
        <v>Bovin d'élevage, 1 à 2 ans</v>
      </c>
      <c r="G47" s="152"/>
      <c r="I47" s="12" t="str">
        <f t="shared" si="0"/>
        <v>Vache nourrice 2 veaux par an, valeurs sans veau</v>
      </c>
      <c r="J47" s="1" t="s">
        <v>6</v>
      </c>
      <c r="K47" s="1" t="s">
        <v>43</v>
      </c>
      <c r="L47" s="1" t="s">
        <v>106</v>
      </c>
    </row>
    <row r="48" spans="1:12" ht="12.75" customHeight="1">
      <c r="A48" s="6"/>
      <c r="B48" s="164"/>
      <c r="C48" s="18"/>
      <c r="D48" s="153"/>
      <c r="E48" s="154">
        <f>$B$46*$D48/100</f>
        <v>0</v>
      </c>
      <c r="F48" s="155" t="str">
        <f>I54</f>
        <v>Bovin à l'engrais (intensif), 65 - 520 kg</v>
      </c>
      <c r="G48" s="156"/>
      <c r="I48" s="12" t="str">
        <f t="shared" si="0"/>
        <v>Bovin d'élevage, moins de 1 an</v>
      </c>
      <c r="J48" s="1" t="s">
        <v>12</v>
      </c>
      <c r="K48" s="1" t="s">
        <v>44</v>
      </c>
      <c r="L48" s="1" t="s">
        <v>107</v>
      </c>
    </row>
    <row r="49" spans="1:12" ht="12.75" customHeight="1">
      <c r="A49" s="6"/>
      <c r="B49" s="164"/>
      <c r="C49" s="18"/>
      <c r="D49" s="153">
        <v>100</v>
      </c>
      <c r="E49" s="154">
        <f>$B$46*$D49/100</f>
        <v>17.1925</v>
      </c>
      <c r="F49" s="155" t="str">
        <f>I56</f>
        <v>Bovin à l'engrais (intensif), &gt; 4 mois</v>
      </c>
      <c r="G49" s="156"/>
      <c r="I49" s="12" t="str">
        <f t="shared" si="0"/>
        <v>Bovin d'élevage, 1 à 2 ans</v>
      </c>
      <c r="J49" s="1" t="s">
        <v>8</v>
      </c>
      <c r="K49" s="1" t="s">
        <v>45</v>
      </c>
      <c r="L49" s="1" t="s">
        <v>108</v>
      </c>
    </row>
    <row r="50" spans="1:12" ht="12.75" customHeight="1">
      <c r="A50" s="6"/>
      <c r="B50" s="164"/>
      <c r="C50" s="18"/>
      <c r="D50" s="165"/>
      <c r="E50" s="167">
        <f>$B$46*$D50/100</f>
        <v>0</v>
      </c>
      <c r="F50" s="155" t="str">
        <f>I57</f>
        <v>Bovin à l'engrais (pâturage), &gt; 4 mois</v>
      </c>
      <c r="G50" s="156"/>
      <c r="I50" s="12" t="str">
        <f t="shared" si="0"/>
        <v>Génisse plus de 2 ans</v>
      </c>
      <c r="J50" s="1" t="s">
        <v>21</v>
      </c>
      <c r="K50" s="1" t="s">
        <v>46</v>
      </c>
      <c r="L50" s="1" t="s">
        <v>109</v>
      </c>
    </row>
    <row r="51" spans="1:12" ht="12.75" customHeight="1" thickBot="1">
      <c r="A51" s="6"/>
      <c r="B51" s="166"/>
      <c r="C51" s="19"/>
      <c r="D51" s="158"/>
      <c r="E51" s="168">
        <f>$B$46*$D51/100</f>
        <v>0</v>
      </c>
      <c r="F51" s="169" t="str">
        <f>I58</f>
        <v>Bovin à l'engrais finition (intensive)</v>
      </c>
      <c r="G51" s="170"/>
      <c r="I51" s="12" t="str">
        <f t="shared" si="0"/>
        <v>Veau à l'engrais</v>
      </c>
      <c r="J51" s="1" t="s">
        <v>13</v>
      </c>
      <c r="K51" s="1" t="s">
        <v>47</v>
      </c>
      <c r="L51" s="1" t="s">
        <v>151</v>
      </c>
    </row>
    <row r="52" spans="1:12" ht="12.75" customHeight="1" thickTop="1">
      <c r="A52" s="6"/>
      <c r="B52" s="145">
        <v>192.0061</v>
      </c>
      <c r="C52" s="51" t="str">
        <f>I41</f>
        <v>Animaux mâles de 161 à 365 jours</v>
      </c>
      <c r="D52" s="146">
        <f>SUM(D53:D60)</f>
        <v>100</v>
      </c>
      <c r="E52" s="163">
        <f>SUM(E53:E60)</f>
        <v>192.0061</v>
      </c>
      <c r="F52" s="107">
        <f>IF(OR(D52=0,D52=100),"",$I$69)</f>
      </c>
      <c r="G52" s="101"/>
      <c r="I52" s="12" t="str">
        <f aca="true" t="shared" si="3" ref="I52:I76">IF($I$15=1,J52,IF($I$15=2,K52,IF($I$15=3,L52,"")))</f>
        <v>Veau allaité, jusqu'à environ 350 kg PV</v>
      </c>
      <c r="J52" s="1" t="s">
        <v>14</v>
      </c>
      <c r="K52" s="1" t="s">
        <v>48</v>
      </c>
      <c r="L52" s="1" t="s">
        <v>100</v>
      </c>
    </row>
    <row r="53" spans="1:12" ht="12.75" customHeight="1">
      <c r="A53" s="6"/>
      <c r="B53" s="164"/>
      <c r="C53" s="49"/>
      <c r="D53" s="149"/>
      <c r="E53" s="150">
        <f aca="true" t="shared" si="4" ref="E53:E60">$B$52*$D53/100</f>
        <v>0</v>
      </c>
      <c r="F53" s="151" t="str">
        <f>I48</f>
        <v>Bovin d'élevage, moins de 1 an</v>
      </c>
      <c r="G53" s="152"/>
      <c r="I53" s="12" t="str">
        <f t="shared" si="3"/>
        <v>Veau allaité, jusqu'à environ 400 kg PV</v>
      </c>
      <c r="J53" s="1" t="s">
        <v>15</v>
      </c>
      <c r="K53" s="1" t="s">
        <v>49</v>
      </c>
      <c r="L53" s="1" t="s">
        <v>101</v>
      </c>
    </row>
    <row r="54" spans="1:12" ht="12.75" customHeight="1">
      <c r="A54" s="6"/>
      <c r="B54" s="164"/>
      <c r="C54" s="49"/>
      <c r="D54" s="153"/>
      <c r="E54" s="154">
        <f t="shared" si="4"/>
        <v>0</v>
      </c>
      <c r="F54" s="155" t="str">
        <f>I51</f>
        <v>Veau à l'engrais</v>
      </c>
      <c r="G54" s="156"/>
      <c r="I54" s="12" t="str">
        <f t="shared" si="3"/>
        <v>Bovin à l'engrais (intensif), 65 - 520 kg</v>
      </c>
      <c r="J54" s="1" t="s">
        <v>9</v>
      </c>
      <c r="K54" s="1" t="s">
        <v>50</v>
      </c>
      <c r="L54" s="1" t="s">
        <v>152</v>
      </c>
    </row>
    <row r="55" spans="1:12" ht="12.75" customHeight="1">
      <c r="A55" s="6"/>
      <c r="B55" s="164"/>
      <c r="C55" s="49"/>
      <c r="D55" s="153"/>
      <c r="E55" s="154">
        <f t="shared" si="4"/>
        <v>0</v>
      </c>
      <c r="F55" s="155" t="str">
        <f>I52</f>
        <v>Veau allaité, jusqu'à environ 350 kg PV</v>
      </c>
      <c r="G55" s="156"/>
      <c r="I55" s="12" t="str">
        <f t="shared" si="3"/>
        <v>Bovin à l'engrais, sevrage, &lt; 4 mois</v>
      </c>
      <c r="J55" s="1" t="s">
        <v>16</v>
      </c>
      <c r="K55" s="1" t="s">
        <v>51</v>
      </c>
      <c r="L55" s="1" t="s">
        <v>153</v>
      </c>
    </row>
    <row r="56" spans="1:12" ht="12.75" customHeight="1">
      <c r="A56" s="6"/>
      <c r="B56" s="164"/>
      <c r="C56" s="49"/>
      <c r="D56" s="153"/>
      <c r="E56" s="154">
        <f t="shared" si="4"/>
        <v>0</v>
      </c>
      <c r="F56" s="155" t="str">
        <f>I53</f>
        <v>Veau allaité, jusqu'à environ 400 kg PV</v>
      </c>
      <c r="G56" s="156"/>
      <c r="I56" s="12" t="str">
        <f t="shared" si="3"/>
        <v>Bovin à l'engrais (intensif), &gt; 4 mois</v>
      </c>
      <c r="J56" s="1" t="s">
        <v>10</v>
      </c>
      <c r="K56" s="1" t="s">
        <v>52</v>
      </c>
      <c r="L56" s="1" t="s">
        <v>154</v>
      </c>
    </row>
    <row r="57" spans="1:12" ht="12.75" customHeight="1">
      <c r="A57" s="6"/>
      <c r="B57" s="164"/>
      <c r="C57" s="49"/>
      <c r="D57" s="153"/>
      <c r="E57" s="154">
        <f t="shared" si="4"/>
        <v>0</v>
      </c>
      <c r="F57" s="155" t="str">
        <f>I54</f>
        <v>Bovin à l'engrais (intensif), 65 - 520 kg</v>
      </c>
      <c r="G57" s="156"/>
      <c r="I57" s="12" t="str">
        <f t="shared" si="3"/>
        <v>Bovin à l'engrais (pâturage), &gt; 4 mois</v>
      </c>
      <c r="J57" s="1" t="s">
        <v>20</v>
      </c>
      <c r="K57" s="1" t="s">
        <v>53</v>
      </c>
      <c r="L57" s="1" t="s">
        <v>155</v>
      </c>
    </row>
    <row r="58" spans="1:12" ht="12.75" customHeight="1">
      <c r="A58" s="6"/>
      <c r="B58" s="164"/>
      <c r="C58" s="49"/>
      <c r="D58" s="153">
        <v>100</v>
      </c>
      <c r="E58" s="154">
        <f t="shared" si="4"/>
        <v>192.0061</v>
      </c>
      <c r="F58" s="155" t="str">
        <f>I56</f>
        <v>Bovin à l'engrais (intensif), &gt; 4 mois</v>
      </c>
      <c r="G58" s="156"/>
      <c r="I58" s="12" t="str">
        <f t="shared" si="3"/>
        <v>Bovin à l'engrais finition (intensive)</v>
      </c>
      <c r="J58" s="1" t="s">
        <v>11</v>
      </c>
      <c r="K58" s="1" t="s">
        <v>63</v>
      </c>
      <c r="L58" s="1" t="s">
        <v>95</v>
      </c>
    </row>
    <row r="59" spans="1:12" ht="12.75" customHeight="1">
      <c r="A59" s="6"/>
      <c r="B59" s="164"/>
      <c r="C59" s="18"/>
      <c r="D59" s="165"/>
      <c r="E59" s="167">
        <f t="shared" si="4"/>
        <v>0</v>
      </c>
      <c r="F59" s="155" t="str">
        <f>I57</f>
        <v>Bovin à l'engrais (pâturage), &gt; 4 mois</v>
      </c>
      <c r="G59" s="156"/>
      <c r="I59" s="12" t="str">
        <f t="shared" si="3"/>
        <v>Taureau d'élevage</v>
      </c>
      <c r="J59" s="1" t="s">
        <v>18</v>
      </c>
      <c r="K59" s="1" t="s">
        <v>54</v>
      </c>
      <c r="L59" s="1" t="s">
        <v>102</v>
      </c>
    </row>
    <row r="60" spans="1:12" ht="12.75" customHeight="1" thickBot="1">
      <c r="A60" s="6"/>
      <c r="B60" s="166"/>
      <c r="C60" s="50"/>
      <c r="D60" s="158"/>
      <c r="E60" s="168">
        <f t="shared" si="4"/>
        <v>0</v>
      </c>
      <c r="F60" s="169" t="str">
        <f>I58</f>
        <v>Bovin à l'engrais finition (intensive)</v>
      </c>
      <c r="G60" s="170"/>
      <c r="I60" s="12" t="str">
        <f t="shared" si="3"/>
        <v>* sans vêlage</v>
      </c>
      <c r="J60" s="1" t="s">
        <v>24</v>
      </c>
      <c r="K60" s="1" t="s">
        <v>55</v>
      </c>
      <c r="L60" s="1" t="s">
        <v>94</v>
      </c>
    </row>
    <row r="61" spans="1:12" ht="12.75" customHeight="1" thickTop="1">
      <c r="A61" s="6"/>
      <c r="B61" s="145">
        <v>211.4</v>
      </c>
      <c r="C61" s="40" t="str">
        <f>I42</f>
        <v>Animaux mâles jusqu'à 160 jours</v>
      </c>
      <c r="D61" s="146">
        <f>SUM(D62:D69)</f>
        <v>100</v>
      </c>
      <c r="E61" s="163">
        <f>SUM(E62:E69)</f>
        <v>211.4</v>
      </c>
      <c r="F61" s="107">
        <f>IF(OR(D61=0,D61=100),"",$I$69)</f>
      </c>
      <c r="G61" s="101"/>
      <c r="I61" s="12" t="str">
        <f t="shared" si="3"/>
        <v>1) Il s’agit de chiffres nets, les absences sont déjà prises en compte.</v>
      </c>
      <c r="J61" s="1" t="s">
        <v>76</v>
      </c>
      <c r="K61" s="12" t="s">
        <v>78</v>
      </c>
      <c r="L61" s="1" t="s">
        <v>110</v>
      </c>
    </row>
    <row r="62" spans="1:9" ht="12.75" customHeight="1">
      <c r="A62" s="6"/>
      <c r="B62" s="164"/>
      <c r="C62" s="18"/>
      <c r="D62" s="149"/>
      <c r="E62" s="150">
        <f aca="true" t="shared" si="5" ref="E62:E69">$B$61*$D62/100</f>
        <v>0</v>
      </c>
      <c r="F62" s="151" t="str">
        <f>I48</f>
        <v>Bovin d'élevage, moins de 1 an</v>
      </c>
      <c r="G62" s="152"/>
      <c r="I62" s="12">
        <f t="shared" si="3"/>
        <v>0</v>
      </c>
    </row>
    <row r="63" spans="1:12" ht="12.75" customHeight="1">
      <c r="A63" s="6"/>
      <c r="B63" s="164"/>
      <c r="C63" s="18"/>
      <c r="D63" s="153"/>
      <c r="E63" s="154">
        <f t="shared" si="5"/>
        <v>0</v>
      </c>
      <c r="F63" s="155" t="str">
        <f>I51</f>
        <v>Veau à l'engrais</v>
      </c>
      <c r="G63" s="156"/>
      <c r="I63" s="12" t="str">
        <f t="shared" si="3"/>
        <v>2) Vous trouverez des indications sur les catégories de bétail bovin</v>
      </c>
      <c r="J63" s="1" t="s">
        <v>77</v>
      </c>
      <c r="K63" s="97" t="s">
        <v>103</v>
      </c>
      <c r="L63" s="1" t="s">
        <v>149</v>
      </c>
    </row>
    <row r="64" spans="1:12" ht="12.75" customHeight="1">
      <c r="A64" s="6"/>
      <c r="B64" s="164"/>
      <c r="C64" s="18"/>
      <c r="D64" s="153"/>
      <c r="E64" s="154">
        <f t="shared" si="5"/>
        <v>0</v>
      </c>
      <c r="F64" s="155" t="str">
        <f>I52</f>
        <v>Veau allaité, jusqu'à environ 350 kg PV</v>
      </c>
      <c r="G64" s="156"/>
      <c r="I64" s="12" t="str">
        <f t="shared" si="3"/>
        <v>    dans le guide Suisse-Bilan</v>
      </c>
      <c r="J64" s="1" t="s">
        <v>30</v>
      </c>
      <c r="K64" s="97" t="s">
        <v>73</v>
      </c>
      <c r="L64" s="1" t="s">
        <v>111</v>
      </c>
    </row>
    <row r="65" spans="1:12" ht="12.75" customHeight="1">
      <c r="A65" s="6"/>
      <c r="B65" s="164"/>
      <c r="C65" s="18"/>
      <c r="D65" s="153"/>
      <c r="E65" s="154">
        <f t="shared" si="5"/>
        <v>0</v>
      </c>
      <c r="F65" s="155" t="str">
        <f>I53</f>
        <v>Veau allaité, jusqu'à environ 400 kg PV</v>
      </c>
      <c r="G65" s="156"/>
      <c r="I65" s="12" t="str">
        <f t="shared" si="3"/>
        <v>Résumé des catégories d'animaux de rente:</v>
      </c>
      <c r="J65" s="1" t="s">
        <v>168</v>
      </c>
      <c r="K65" s="186" t="s">
        <v>171</v>
      </c>
      <c r="L65" s="1" t="s">
        <v>170</v>
      </c>
    </row>
    <row r="66" spans="1:12" ht="12.75" customHeight="1">
      <c r="A66" s="6"/>
      <c r="B66" s="164"/>
      <c r="C66" s="18"/>
      <c r="D66" s="165"/>
      <c r="E66" s="167">
        <f t="shared" si="5"/>
        <v>0</v>
      </c>
      <c r="F66" s="155" t="str">
        <f>I54</f>
        <v>Bovin à l'engrais (intensif), 65 - 520 kg</v>
      </c>
      <c r="G66" s="156"/>
      <c r="I66" s="12" t="str">
        <f t="shared" si="3"/>
        <v>Somme de l'effectif moyen déterminant</v>
      </c>
      <c r="J66" s="1" t="s">
        <v>19</v>
      </c>
      <c r="K66" s="97" t="s">
        <v>74</v>
      </c>
      <c r="L66" s="1" t="s">
        <v>93</v>
      </c>
    </row>
    <row r="67" spans="1:12" ht="12.75" customHeight="1">
      <c r="A67" s="6"/>
      <c r="B67" s="164"/>
      <c r="C67" s="18"/>
      <c r="D67" s="165">
        <v>25</v>
      </c>
      <c r="E67" s="167">
        <f t="shared" si="5"/>
        <v>52.85</v>
      </c>
      <c r="F67" s="172" t="str">
        <f>I56</f>
        <v>Bovin à l'engrais (intensif), &gt; 4 mois</v>
      </c>
      <c r="G67" s="173"/>
      <c r="I67" s="12" t="str">
        <f t="shared" si="3"/>
        <v>Lieu:</v>
      </c>
      <c r="J67" s="1" t="s">
        <v>29</v>
      </c>
      <c r="K67" s="1" t="s">
        <v>60</v>
      </c>
      <c r="L67" s="1" t="s">
        <v>91</v>
      </c>
    </row>
    <row r="68" spans="1:12" ht="12.75" customHeight="1">
      <c r="A68" s="6"/>
      <c r="B68" s="164"/>
      <c r="C68" s="18"/>
      <c r="D68" s="165"/>
      <c r="E68" s="167">
        <f t="shared" si="5"/>
        <v>0</v>
      </c>
      <c r="F68" s="172" t="str">
        <f>I57</f>
        <v>Bovin à l'engrais (pâturage), &gt; 4 mois</v>
      </c>
      <c r="G68" s="173"/>
      <c r="I68" s="12" t="str">
        <f t="shared" si="3"/>
        <v>Date:</v>
      </c>
      <c r="J68" s="1" t="s">
        <v>28</v>
      </c>
      <c r="K68" s="1" t="s">
        <v>59</v>
      </c>
      <c r="L68" s="1" t="s">
        <v>90</v>
      </c>
    </row>
    <row r="69" spans="1:12" ht="12.75" customHeight="1" thickBot="1">
      <c r="A69" s="6"/>
      <c r="B69" s="166"/>
      <c r="C69" s="19"/>
      <c r="D69" s="158">
        <v>75</v>
      </c>
      <c r="E69" s="168">
        <f t="shared" si="5"/>
        <v>158.55</v>
      </c>
      <c r="F69" s="169" t="str">
        <f>I55</f>
        <v>Bovin à l'engrais, sevrage, &lt; 4 mois</v>
      </c>
      <c r="G69" s="170"/>
      <c r="I69" s="12" t="str">
        <f t="shared" si="3"/>
        <v>Attention: Somme pas égale à 100%!</v>
      </c>
      <c r="J69" s="1" t="s">
        <v>41</v>
      </c>
      <c r="K69" s="12" t="s">
        <v>75</v>
      </c>
      <c r="L69" s="1" t="s">
        <v>92</v>
      </c>
    </row>
    <row r="70" spans="1:12" ht="12.75" customHeight="1" thickTop="1">
      <c r="A70" s="6"/>
      <c r="B70" s="96"/>
      <c r="C70" s="53" t="str">
        <f>I61</f>
        <v>1) Il s’agit de chiffres nets, les absences sont déjà prises en compte.</v>
      </c>
      <c r="D70" s="94"/>
      <c r="E70" s="174"/>
      <c r="F70" s="55" t="str">
        <f>I63</f>
        <v>2) Vous trouverez des indications sur les catégories de bétail bovin</v>
      </c>
      <c r="G70" s="55"/>
      <c r="I70" s="12" t="str">
        <f t="shared" si="3"/>
        <v>OFAG / AGRIDEA 01 2016 V 1.3</v>
      </c>
      <c r="J70" s="1" t="s">
        <v>175</v>
      </c>
      <c r="K70" s="12" t="s">
        <v>176</v>
      </c>
      <c r="L70" s="1" t="s">
        <v>177</v>
      </c>
    </row>
    <row r="71" spans="1:12" ht="13.5" customHeight="1">
      <c r="A71" s="6"/>
      <c r="B71" s="175"/>
      <c r="C71" s="4"/>
      <c r="D71" s="176"/>
      <c r="E71" s="174"/>
      <c r="F71" s="125" t="str">
        <f>I64</f>
        <v>    dans le guide Suisse-Bilan</v>
      </c>
      <c r="G71" s="126"/>
      <c r="I71" s="12" t="str">
        <f t="shared" si="3"/>
        <v>N° BDTA:</v>
      </c>
      <c r="J71" s="1" t="s">
        <v>80</v>
      </c>
      <c r="K71" s="12" t="s">
        <v>81</v>
      </c>
      <c r="L71" s="1" t="s">
        <v>89</v>
      </c>
    </row>
    <row r="72" spans="1:12" ht="13.5" customHeight="1">
      <c r="A72" s="6"/>
      <c r="B72" s="177"/>
      <c r="C72" s="4"/>
      <c r="D72" s="56" t="str">
        <f>I65</f>
        <v>Résumé des catégories d'animaux de rente:</v>
      </c>
      <c r="E72" s="76">
        <f>E14</f>
        <v>0</v>
      </c>
      <c r="F72" s="119" t="str">
        <f aca="true" t="shared" si="6" ref="F72:F88">I43</f>
        <v>Vache laitière</v>
      </c>
      <c r="G72" s="116"/>
      <c r="I72" s="12" t="str">
        <f t="shared" si="3"/>
        <v>Example: bovin à l'engrais</v>
      </c>
      <c r="J72" s="1" t="s">
        <v>131</v>
      </c>
      <c r="K72" s="1" t="s">
        <v>165</v>
      </c>
      <c r="L72" s="1" t="s">
        <v>164</v>
      </c>
    </row>
    <row r="73" spans="1:9" ht="13.5" customHeight="1">
      <c r="A73" s="6"/>
      <c r="B73" s="177"/>
      <c r="C73" s="32"/>
      <c r="D73" s="32"/>
      <c r="E73" s="77">
        <f>E16</f>
        <v>0</v>
      </c>
      <c r="F73" s="120" t="str">
        <f t="shared" si="6"/>
        <v>Vache mère lourde, PV ≥700 kg, valeurs sans veau</v>
      </c>
      <c r="G73" s="117"/>
      <c r="I73" s="12">
        <f t="shared" si="3"/>
        <v>0</v>
      </c>
    </row>
    <row r="74" spans="1:9" ht="13.5" customHeight="1">
      <c r="A74" s="6"/>
      <c r="B74" s="178"/>
      <c r="C74" s="32"/>
      <c r="D74" s="32"/>
      <c r="E74" s="77">
        <f>E17</f>
        <v>0</v>
      </c>
      <c r="F74" s="120" t="str">
        <f t="shared" si="6"/>
        <v>Vache mère moyenne, PV 600-700 kg, valeurs sans veau</v>
      </c>
      <c r="G74" s="117"/>
      <c r="I74" s="12">
        <f t="shared" si="3"/>
        <v>0</v>
      </c>
    </row>
    <row r="75" spans="1:9" ht="13.5" customHeight="1">
      <c r="A75" s="6"/>
      <c r="B75" s="178"/>
      <c r="C75" s="49"/>
      <c r="D75" s="32"/>
      <c r="E75" s="77">
        <f>E18</f>
        <v>0</v>
      </c>
      <c r="F75" s="120" t="str">
        <f t="shared" si="6"/>
        <v>Vache mère légère, PV &lt;600 kg, valeurs sans veau</v>
      </c>
      <c r="G75" s="117"/>
      <c r="I75" s="12">
        <f t="shared" si="3"/>
        <v>0</v>
      </c>
    </row>
    <row r="76" spans="1:9" ht="13.5" customHeight="1">
      <c r="A76" s="6"/>
      <c r="B76" s="178"/>
      <c r="C76" s="49"/>
      <c r="D76" s="32"/>
      <c r="E76" s="77">
        <f>E19</f>
        <v>0</v>
      </c>
      <c r="F76" s="120" t="str">
        <f t="shared" si="6"/>
        <v>Vache nourrice 2 veaux par an, valeurs sans veau</v>
      </c>
      <c r="G76" s="117"/>
      <c r="I76" s="12">
        <f t="shared" si="3"/>
        <v>0</v>
      </c>
    </row>
    <row r="77" spans="1:9" ht="13.5" customHeight="1">
      <c r="A77" s="6"/>
      <c r="B77" s="178"/>
      <c r="C77" s="49"/>
      <c r="D77" s="32"/>
      <c r="E77" s="77">
        <f>E28+E37+E53+E62</f>
        <v>0</v>
      </c>
      <c r="F77" s="120" t="str">
        <f t="shared" si="6"/>
        <v>Bovin d'élevage, moins de 1 an</v>
      </c>
      <c r="G77" s="117"/>
      <c r="I77" s="12"/>
    </row>
    <row r="78" spans="1:7" ht="13.5" customHeight="1">
      <c r="A78" s="6"/>
      <c r="B78" s="178"/>
      <c r="C78" s="49"/>
      <c r="D78" s="32"/>
      <c r="E78" s="77">
        <f>E22+E47</f>
        <v>0</v>
      </c>
      <c r="F78" s="120" t="str">
        <f t="shared" si="6"/>
        <v>Bovin d'élevage, 1 à 2 ans</v>
      </c>
      <c r="G78" s="117"/>
    </row>
    <row r="79" spans="1:7" ht="13.5" customHeight="1">
      <c r="A79" s="6"/>
      <c r="B79" s="178"/>
      <c r="C79" s="49"/>
      <c r="D79" s="32"/>
      <c r="E79" s="77">
        <f>E20</f>
        <v>0</v>
      </c>
      <c r="F79" s="120" t="str">
        <f t="shared" si="6"/>
        <v>Génisse plus de 2 ans</v>
      </c>
      <c r="G79" s="117"/>
    </row>
    <row r="80" spans="1:7" ht="13.5" customHeight="1">
      <c r="A80" s="6"/>
      <c r="B80" s="178"/>
      <c r="C80" s="49"/>
      <c r="D80" s="32"/>
      <c r="E80" s="77">
        <f>E29+E38+E54+E63</f>
        <v>0</v>
      </c>
      <c r="F80" s="120" t="str">
        <f t="shared" si="6"/>
        <v>Veau à l'engrais</v>
      </c>
      <c r="G80" s="117"/>
    </row>
    <row r="81" spans="1:7" ht="13.5" customHeight="1">
      <c r="A81" s="6"/>
      <c r="B81" s="178"/>
      <c r="C81" s="49"/>
      <c r="D81" s="32"/>
      <c r="E81" s="77">
        <f>E30+E39+E55+E64</f>
        <v>0</v>
      </c>
      <c r="F81" s="120" t="str">
        <f t="shared" si="6"/>
        <v>Veau allaité, jusqu'à environ 350 kg PV</v>
      </c>
      <c r="G81" s="117"/>
    </row>
    <row r="82" spans="1:7" ht="13.5" customHeight="1">
      <c r="A82" s="6"/>
      <c r="B82" s="59"/>
      <c r="C82" s="4"/>
      <c r="D82" s="32"/>
      <c r="E82" s="77">
        <f>E31+E40+E56+E65</f>
        <v>0</v>
      </c>
      <c r="F82" s="120" t="str">
        <f t="shared" si="6"/>
        <v>Veau allaité, jusqu'à environ 400 kg PV</v>
      </c>
      <c r="G82" s="117"/>
    </row>
    <row r="83" spans="1:7" ht="13.5" customHeight="1">
      <c r="A83" s="6"/>
      <c r="B83" s="59"/>
      <c r="C83" s="4"/>
      <c r="D83" s="32"/>
      <c r="E83" s="77">
        <f>E23+E32+E41+E48+E57+E66</f>
        <v>0</v>
      </c>
      <c r="F83" s="120" t="str">
        <f t="shared" si="6"/>
        <v>Bovin à l'engrais (intensif), 65 - 520 kg</v>
      </c>
      <c r="G83" s="117"/>
    </row>
    <row r="84" spans="1:7" ht="13.5" customHeight="1">
      <c r="A84" s="6"/>
      <c r="B84" s="59"/>
      <c r="C84" s="4"/>
      <c r="D84" s="32"/>
      <c r="E84" s="77">
        <f>E44+E69</f>
        <v>197.175</v>
      </c>
      <c r="F84" s="120" t="str">
        <f t="shared" si="6"/>
        <v>Bovin à l'engrais, sevrage, &lt; 4 mois</v>
      </c>
      <c r="G84" s="117"/>
    </row>
    <row r="85" spans="1:7" ht="13.5" customHeight="1">
      <c r="A85" s="6"/>
      <c r="B85" s="59"/>
      <c r="C85" s="4"/>
      <c r="D85" s="32"/>
      <c r="E85" s="77">
        <f>E24+E33+E49+E42+E58+E67</f>
        <v>305.1831</v>
      </c>
      <c r="F85" s="120" t="str">
        <f t="shared" si="6"/>
        <v>Bovin à l'engrais (intensif), &gt; 4 mois</v>
      </c>
      <c r="G85" s="117"/>
    </row>
    <row r="86" spans="1:7" ht="13.5" customHeight="1">
      <c r="A86" s="6"/>
      <c r="B86" s="59"/>
      <c r="C86" s="53"/>
      <c r="D86" s="32"/>
      <c r="E86" s="77">
        <f>E25+E34+E50+E43+E59+E68</f>
        <v>0</v>
      </c>
      <c r="F86" s="120" t="str">
        <f t="shared" si="6"/>
        <v>Bovin à l'engrais (pâturage), &gt; 4 mois</v>
      </c>
      <c r="G86" s="117"/>
    </row>
    <row r="87" spans="1:7" ht="13.5" customHeight="1">
      <c r="A87" s="6"/>
      <c r="B87" s="59"/>
      <c r="C87" s="53"/>
      <c r="D87" s="32"/>
      <c r="E87" s="77">
        <f>E26+E35+E51+E60</f>
        <v>0</v>
      </c>
      <c r="F87" s="120" t="str">
        <f t="shared" si="6"/>
        <v>Bovin à l'engrais finition (intensive)</v>
      </c>
      <c r="G87" s="117"/>
    </row>
    <row r="88" spans="1:7" ht="13.5" customHeight="1">
      <c r="A88" s="6"/>
      <c r="B88" s="60"/>
      <c r="C88" s="49"/>
      <c r="D88" s="32"/>
      <c r="E88" s="77">
        <f>E45</f>
        <v>0</v>
      </c>
      <c r="F88" s="120" t="str">
        <f t="shared" si="6"/>
        <v>Taureau d'élevage</v>
      </c>
      <c r="G88" s="117"/>
    </row>
    <row r="89" spans="1:7" ht="12.75" customHeight="1" thickBot="1">
      <c r="A89" s="6"/>
      <c r="B89" s="82">
        <f>SUM(B14,B15,B19,B20,B21,B27,B36,B45,B46,B52,B61)</f>
        <v>502.35810000000004</v>
      </c>
      <c r="C89" s="61" t="str">
        <f>I66</f>
        <v>Somme de l'effectif moyen déterminant</v>
      </c>
      <c r="D89" s="179"/>
      <c r="E89" s="78">
        <f>SUM(E72:E88)</f>
        <v>502.35810000000004</v>
      </c>
      <c r="F89" s="121"/>
      <c r="G89" s="118"/>
    </row>
    <row r="90" spans="2:7" ht="13.5" thickTop="1">
      <c r="B90" s="180"/>
      <c r="C90" s="6"/>
      <c r="D90" s="180"/>
      <c r="E90" s="181"/>
      <c r="F90" s="180"/>
      <c r="G90" s="180"/>
    </row>
    <row r="91" spans="2:7" ht="12.75">
      <c r="B91" s="180" t="str">
        <f>I67</f>
        <v>Lieu:</v>
      </c>
      <c r="C91" s="182"/>
      <c r="D91" s="183" t="str">
        <f>I68</f>
        <v>Date:</v>
      </c>
      <c r="E91" s="184"/>
      <c r="G91" s="183" t="str">
        <f>I70</f>
        <v>OFAG / AGRIDEA 01 2016 V 1.3</v>
      </c>
    </row>
  </sheetData>
  <sheetProtection password="C676" sheet="1"/>
  <conditionalFormatting sqref="D45 D20">
    <cfRule type="cellIs" priority="1" dxfId="1" operator="greaterThan" stopIfTrue="1">
      <formula>100</formula>
    </cfRule>
  </conditionalFormatting>
  <printOptions horizontalCentered="1"/>
  <pageMargins left="0.5118110236220472" right="0.15748031496062992" top="0.31496062992125984" bottom="0.11811023622047245" header="0" footer="0.1968503937007874"/>
  <pageSetup fitToHeight="1" fitToWidth="1" horizontalDpi="600" verticalDpi="600" orientation="portrait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showZeros="0" zoomScaleSheetLayoutView="50" workbookViewId="0" topLeftCell="A1">
      <selection activeCell="C4" sqref="C4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0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0" style="1" hidden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</v>
      </c>
      <c r="C2" s="23"/>
      <c r="D2" s="2"/>
      <c r="E2" s="3"/>
      <c r="F2" s="2"/>
      <c r="G2" s="2"/>
      <c r="M2" s="127" t="s">
        <v>113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92"/>
      <c r="D4" s="90" t="str">
        <f>I23</f>
        <v>Année:</v>
      </c>
      <c r="E4" s="93"/>
      <c r="F4" s="90" t="str">
        <f>I71</f>
        <v>N° BDTA:</v>
      </c>
      <c r="G4" s="122"/>
      <c r="M4" s="15" t="s">
        <v>114</v>
      </c>
      <c r="N4" s="128"/>
      <c r="O4" s="128" t="s">
        <v>115</v>
      </c>
      <c r="P4" s="135" t="s">
        <v>119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30" t="s">
        <v>116</v>
      </c>
      <c r="N6" s="10"/>
      <c r="O6" s="10" t="s">
        <v>118</v>
      </c>
      <c r="P6" s="131">
        <v>40071</v>
      </c>
    </row>
    <row r="7" spans="1:16" ht="7.5" customHeight="1">
      <c r="A7" s="6"/>
      <c r="C7" s="29"/>
      <c r="D7" s="9"/>
      <c r="E7" s="30"/>
      <c r="F7" s="31"/>
      <c r="G7" s="31"/>
      <c r="M7" s="132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9" t="s">
        <v>117</v>
      </c>
      <c r="N8" s="10"/>
      <c r="O8" s="10" t="s">
        <v>120</v>
      </c>
      <c r="P8" s="134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9" t="s">
        <v>129</v>
      </c>
      <c r="N9" s="133"/>
      <c r="O9" s="11" t="s">
        <v>130</v>
      </c>
      <c r="P9" s="134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9"/>
      <c r="G10" s="99"/>
      <c r="M10" s="12" t="s">
        <v>132</v>
      </c>
      <c r="N10" s="139"/>
      <c r="O10" s="11" t="s">
        <v>133</v>
      </c>
      <c r="P10" s="13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132</v>
      </c>
      <c r="N11" s="133"/>
      <c r="O11" s="11" t="s">
        <v>134</v>
      </c>
      <c r="P11" s="134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14">
        <v>5</v>
      </c>
      <c r="G12" s="115"/>
      <c r="M12" s="129" t="s">
        <v>136</v>
      </c>
      <c r="N12" s="133"/>
      <c r="O12" s="11" t="s">
        <v>137</v>
      </c>
      <c r="P12" s="134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12" t="str">
        <f>I32</f>
        <v>Catégorie d'animaux de rente selon tableau 1 du guide Suisse-Bilan</v>
      </c>
      <c r="G13" s="113"/>
      <c r="M13" s="12"/>
      <c r="N13" s="133"/>
      <c r="O13" s="133"/>
      <c r="P13" s="132"/>
    </row>
    <row r="14" spans="1:16" ht="12.75" customHeight="1" thickBot="1" thickTop="1">
      <c r="A14" s="14"/>
      <c r="B14" s="83"/>
      <c r="C14" s="39" t="str">
        <f>I33</f>
        <v>Vaches laitières</v>
      </c>
      <c r="D14" s="79">
        <v>100</v>
      </c>
      <c r="E14" s="65">
        <f>$B14*$D14/100</f>
        <v>0</v>
      </c>
      <c r="F14" s="106" t="str">
        <f>I43</f>
        <v>Vache laitière</v>
      </c>
      <c r="G14" s="100"/>
      <c r="I14" s="1" t="s">
        <v>33</v>
      </c>
      <c r="J14" s="4"/>
      <c r="K14" s="4"/>
      <c r="M14" s="12"/>
      <c r="N14" s="133"/>
      <c r="O14" s="133"/>
      <c r="P14" s="132"/>
    </row>
    <row r="15" spans="1:16" ht="12.75" customHeight="1" thickTop="1">
      <c r="A15" s="14"/>
      <c r="B15" s="84"/>
      <c r="C15" s="40" t="str">
        <f>I34</f>
        <v>Autres vaches</v>
      </c>
      <c r="D15" s="80">
        <f>SUM(D16:D19)</f>
        <v>0</v>
      </c>
      <c r="E15" s="66">
        <f>SUM(E16:E19)</f>
        <v>0</v>
      </c>
      <c r="F15" s="107">
        <f>IF(OR(D15=0,D15=100),"",$I$69)</f>
      </c>
      <c r="G15" s="101"/>
      <c r="I15" s="124">
        <v>2</v>
      </c>
      <c r="J15" s="4"/>
      <c r="K15" s="4"/>
      <c r="M15" s="12"/>
      <c r="N15" s="133"/>
      <c r="O15" s="133"/>
      <c r="P15" s="132"/>
    </row>
    <row r="16" spans="1:16" ht="12.75" customHeight="1">
      <c r="A16" s="14"/>
      <c r="B16" s="41"/>
      <c r="C16" s="18"/>
      <c r="D16" s="86"/>
      <c r="E16" s="67">
        <f>$B$15*$D16/100</f>
        <v>0</v>
      </c>
      <c r="F16" s="108" t="str">
        <f>I44</f>
        <v>Vache mère lourde, PV ≥700 kg, valeurs sans veau</v>
      </c>
      <c r="G16" s="102"/>
      <c r="I16" s="1" t="s">
        <v>34</v>
      </c>
      <c r="J16" s="4"/>
      <c r="K16" s="4"/>
      <c r="M16" s="12"/>
      <c r="N16" s="133"/>
      <c r="O16" s="133"/>
      <c r="P16" s="132"/>
    </row>
    <row r="17" spans="1:16" ht="12.75" customHeight="1">
      <c r="A17" s="14"/>
      <c r="B17" s="41"/>
      <c r="C17" s="18"/>
      <c r="D17" s="87"/>
      <c r="E17" s="68">
        <f>$B$15*$D17/100</f>
        <v>0</v>
      </c>
      <c r="F17" s="109" t="str">
        <f>I45</f>
        <v>Vache mère moyenne, PV 600-700 kg, valeurs sans veau</v>
      </c>
      <c r="G17" s="103"/>
      <c r="I17" s="1" t="s">
        <v>35</v>
      </c>
      <c r="J17" s="4"/>
      <c r="K17" s="4"/>
      <c r="M17" s="12"/>
      <c r="N17" s="133"/>
      <c r="O17" s="133"/>
      <c r="P17" s="132"/>
    </row>
    <row r="18" spans="1:15" ht="12.75" customHeight="1">
      <c r="A18" s="14"/>
      <c r="B18" s="41"/>
      <c r="C18" s="18"/>
      <c r="D18" s="87"/>
      <c r="E18" s="68">
        <f>$B$15*$D18/100</f>
        <v>0</v>
      </c>
      <c r="F18" s="109" t="str">
        <f>I46</f>
        <v>Vache mère légère, PV &lt;600 kg, valeurs sans veau</v>
      </c>
      <c r="G18" s="103"/>
      <c r="I18" s="1" t="s">
        <v>36</v>
      </c>
      <c r="J18" s="4"/>
      <c r="K18" s="4"/>
      <c r="M18" s="12"/>
      <c r="N18" s="4"/>
      <c r="O18" s="4"/>
    </row>
    <row r="19" spans="1:15" ht="12.75" customHeight="1" thickBot="1">
      <c r="A19" s="14"/>
      <c r="B19" s="42"/>
      <c r="C19" s="19"/>
      <c r="D19" s="89"/>
      <c r="E19" s="69">
        <f>$B$15*$D19/100</f>
        <v>0</v>
      </c>
      <c r="F19" s="110" t="str">
        <f>I47</f>
        <v>Vache nourrice 2 veaux par an, valeurs sans veau</v>
      </c>
      <c r="G19" s="104"/>
      <c r="I19" s="15" t="s">
        <v>61</v>
      </c>
      <c r="J19" s="7" t="s">
        <v>34</v>
      </c>
      <c r="K19" s="7" t="s">
        <v>35</v>
      </c>
      <c r="L19" s="8" t="s">
        <v>36</v>
      </c>
      <c r="M19" s="12"/>
      <c r="N19" s="4"/>
      <c r="O19" s="4"/>
    </row>
    <row r="20" spans="1:15" ht="12.75" customHeight="1" thickBot="1" thickTop="1">
      <c r="A20" s="14"/>
      <c r="B20" s="83"/>
      <c r="C20" s="39" t="str">
        <f>I35</f>
        <v>Animaux femelles de plus de 730 jours *</v>
      </c>
      <c r="D20" s="81">
        <v>100</v>
      </c>
      <c r="E20" s="65">
        <f>$B20*$D20/100</f>
        <v>0</v>
      </c>
      <c r="F20" s="106" t="str">
        <f>I50</f>
        <v>Génisse plus de 2 ans</v>
      </c>
      <c r="G20" s="100"/>
      <c r="I20" s="12" t="str">
        <f aca="true" t="shared" si="0" ref="I20:I52">IF($I$15=1,J20,IF($I$15=2,K20,IF($I$15=3,L20,"")))</f>
        <v>Langue</v>
      </c>
      <c r="J20" s="4" t="s">
        <v>33</v>
      </c>
      <c r="K20" s="4" t="s">
        <v>37</v>
      </c>
      <c r="L20" s="1" t="s">
        <v>38</v>
      </c>
      <c r="M20" s="12"/>
      <c r="N20" s="4"/>
      <c r="O20" s="4"/>
    </row>
    <row r="21" spans="1:15" ht="12.75" customHeight="1" thickTop="1">
      <c r="A21" s="14"/>
      <c r="B21" s="84"/>
      <c r="C21" s="43" t="str">
        <f>I36</f>
        <v>Animaux femelles de 366 à 730 jours *</v>
      </c>
      <c r="D21" s="80">
        <f>SUM(D22:D26)</f>
        <v>0</v>
      </c>
      <c r="E21" s="70">
        <f>SUM(E22:E26)</f>
        <v>0</v>
      </c>
      <c r="F21" s="107">
        <f>IF(OR(D21=0,D21=100),"",$I$69)</f>
      </c>
      <c r="G21" s="101"/>
      <c r="I21" s="12" t="str">
        <f t="shared" si="0"/>
        <v>Aide à la conversion pour la reprise de cheptels bovins BDTA dans le Suisse-Bilan</v>
      </c>
      <c r="J21" s="4" t="s">
        <v>0</v>
      </c>
      <c r="K21" s="97" t="s">
        <v>67</v>
      </c>
      <c r="L21" s="1" t="s">
        <v>82</v>
      </c>
      <c r="M21" s="12"/>
      <c r="N21" s="4"/>
      <c r="O21" s="16"/>
    </row>
    <row r="22" spans="1:15" ht="12.75" customHeight="1">
      <c r="A22" s="14"/>
      <c r="B22" s="44"/>
      <c r="C22" s="95" t="str">
        <f>I60</f>
        <v>* sans vêlage</v>
      </c>
      <c r="D22" s="86"/>
      <c r="E22" s="67">
        <f>$B$21*$D22/100</f>
        <v>0</v>
      </c>
      <c r="F22" s="108" t="str">
        <f>I49</f>
        <v>Bovin d'élevage, 1 à 2 ans</v>
      </c>
      <c r="G22" s="102"/>
      <c r="I22" s="12" t="str">
        <f t="shared" si="0"/>
        <v>Exploitation:</v>
      </c>
      <c r="J22" s="4" t="s">
        <v>26</v>
      </c>
      <c r="K22" s="4" t="s">
        <v>39</v>
      </c>
      <c r="L22" s="1" t="s">
        <v>83</v>
      </c>
      <c r="M22" s="12"/>
      <c r="N22" s="4"/>
      <c r="O22" s="4"/>
    </row>
    <row r="23" spans="1:15" ht="12.75" customHeight="1">
      <c r="A23" s="14"/>
      <c r="B23" s="44"/>
      <c r="C23" s="45"/>
      <c r="D23" s="87"/>
      <c r="E23" s="68">
        <f>$B$21*$D23/100</f>
        <v>0</v>
      </c>
      <c r="F23" s="109" t="str">
        <f>I54</f>
        <v>Bovin à l'engrais (intensif), 65 - 520 kg</v>
      </c>
      <c r="G23" s="103"/>
      <c r="I23" s="12" t="str">
        <f t="shared" si="0"/>
        <v>Année:</v>
      </c>
      <c r="J23" s="4" t="s">
        <v>27</v>
      </c>
      <c r="K23" s="4" t="s">
        <v>40</v>
      </c>
      <c r="L23" s="1" t="s">
        <v>84</v>
      </c>
      <c r="M23" s="12"/>
      <c r="N23" s="4"/>
      <c r="O23" s="4"/>
    </row>
    <row r="24" spans="1:15" ht="12.75" customHeight="1">
      <c r="A24" s="14"/>
      <c r="B24" s="44"/>
      <c r="C24" s="45"/>
      <c r="D24" s="87"/>
      <c r="E24" s="68">
        <f>$B$21*$D24/100</f>
        <v>0</v>
      </c>
      <c r="F24" s="109" t="str">
        <f>I56</f>
        <v>Bovin à l'engrais (intensif), &gt; 4 mois</v>
      </c>
      <c r="G24" s="103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32</v>
      </c>
      <c r="K24" s="97" t="s">
        <v>79</v>
      </c>
      <c r="L24" s="1" t="s">
        <v>85</v>
      </c>
      <c r="M24" s="12"/>
      <c r="N24" s="4"/>
      <c r="O24" s="4"/>
    </row>
    <row r="25" spans="1:12" ht="12.75" customHeight="1">
      <c r="A25" s="14"/>
      <c r="B25" s="44"/>
      <c r="C25" s="45"/>
      <c r="D25" s="88"/>
      <c r="E25" s="68">
        <f>$B$21*$D25/100</f>
        <v>0</v>
      </c>
      <c r="F25" s="109" t="str">
        <f>I57</f>
        <v>Bovin à l'engrais (pâturage), &gt; 4 mois</v>
      </c>
      <c r="G25" s="103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150</v>
      </c>
      <c r="K25" s="97" t="s">
        <v>167</v>
      </c>
      <c r="L25" s="1" t="s">
        <v>146</v>
      </c>
    </row>
    <row r="26" spans="1:12" ht="12.75" customHeight="1" thickBot="1">
      <c r="A26" s="14"/>
      <c r="B26" s="46"/>
      <c r="C26" s="47"/>
      <c r="D26" s="89"/>
      <c r="E26" s="71">
        <f>$B$21*$D26/100</f>
        <v>0</v>
      </c>
      <c r="F26" s="110" t="str">
        <f>I58</f>
        <v>Bovin à l'engrais finition (intensive)</v>
      </c>
      <c r="G26" s="104"/>
      <c r="I26" s="12" t="str">
        <f t="shared" si="0"/>
        <v>2. Effectuer les répartitions en pourcentages sur les lignes jaunes de la colonne 3</v>
      </c>
      <c r="J26" s="4" t="s">
        <v>172</v>
      </c>
      <c r="K26" s="97" t="s">
        <v>173</v>
      </c>
      <c r="L26" s="1" t="s">
        <v>174</v>
      </c>
    </row>
    <row r="27" spans="1:12" ht="12.75" customHeight="1" thickTop="1">
      <c r="A27" s="14"/>
      <c r="B27" s="84"/>
      <c r="C27" s="48" t="str">
        <f>I37</f>
        <v>Animaux femelles de 161 à 365 jours</v>
      </c>
      <c r="D27" s="80">
        <f>SUM(D28:D35)</f>
        <v>0</v>
      </c>
      <c r="E27" s="70">
        <f>SUM(E28:E35)</f>
        <v>0</v>
      </c>
      <c r="F27" s="107">
        <f>IF(OR(D27=0,D27=100),"",$I$69)</f>
      </c>
      <c r="G27" s="101"/>
      <c r="I27" s="12" t="str">
        <f t="shared" si="0"/>
        <v>3. Reprendre les nombres d'unités dans les catégories des animaux de rente à partir du résumé de Suisse-Bilan</v>
      </c>
      <c r="J27" s="4" t="s">
        <v>31</v>
      </c>
      <c r="K27" s="97" t="s">
        <v>68</v>
      </c>
      <c r="L27" s="1" t="s">
        <v>97</v>
      </c>
    </row>
    <row r="28" spans="1:12" ht="12.75" customHeight="1">
      <c r="A28" s="14"/>
      <c r="B28" s="44"/>
      <c r="C28" s="49"/>
      <c r="D28" s="86"/>
      <c r="E28" s="67">
        <f aca="true" t="shared" si="1" ref="E28:E35">$B$27*$D28/100</f>
        <v>0</v>
      </c>
      <c r="F28" s="108" t="str">
        <f>I48</f>
        <v>Bovin d'élevage, moins de 1 an</v>
      </c>
      <c r="G28" s="102"/>
      <c r="I28" s="12" t="str">
        <f t="shared" si="0"/>
        <v>Effectif
moyen
selon BDTA en unités (=places constamment occupées)</v>
      </c>
      <c r="J28" s="4" t="s">
        <v>1</v>
      </c>
      <c r="K28" s="98" t="s">
        <v>69</v>
      </c>
      <c r="L28" s="1" t="s">
        <v>98</v>
      </c>
    </row>
    <row r="29" spans="1:12" ht="12.75" customHeight="1">
      <c r="A29" s="14"/>
      <c r="B29" s="44"/>
      <c r="C29" s="49"/>
      <c r="D29" s="87"/>
      <c r="E29" s="68">
        <f t="shared" si="1"/>
        <v>0</v>
      </c>
      <c r="F29" s="109" t="str">
        <f>I51</f>
        <v>Veau à l'engrais</v>
      </c>
      <c r="G29" s="103"/>
      <c r="I29" s="12" t="str">
        <f t="shared" si="0"/>
        <v>Catégorie selon liste d'animaux de la BDTA</v>
      </c>
      <c r="J29" s="4" t="s">
        <v>22</v>
      </c>
      <c r="K29" s="97" t="s">
        <v>62</v>
      </c>
      <c r="L29" s="1" t="s">
        <v>86</v>
      </c>
    </row>
    <row r="30" spans="1:12" ht="12.75" customHeight="1">
      <c r="A30" s="14"/>
      <c r="B30" s="44"/>
      <c r="C30" s="49"/>
      <c r="D30" s="87"/>
      <c r="E30" s="68">
        <f t="shared" si="1"/>
        <v>0</v>
      </c>
      <c r="F30" s="109" t="str">
        <f>I52</f>
        <v>Veau allaité, jusqu'à environ 350 kg PV</v>
      </c>
      <c r="G30" s="103"/>
      <c r="I30" s="12" t="str">
        <f t="shared" si="0"/>
        <v>Répartition en pourcentages
(selon répartition exploitation)</v>
      </c>
      <c r="J30" s="4" t="s">
        <v>2</v>
      </c>
      <c r="K30" s="98" t="s">
        <v>70</v>
      </c>
      <c r="L30" s="1" t="s">
        <v>99</v>
      </c>
    </row>
    <row r="31" spans="1:12" ht="12.75" customHeight="1">
      <c r="A31" s="14"/>
      <c r="B31" s="44"/>
      <c r="C31" s="49"/>
      <c r="D31" s="87"/>
      <c r="E31" s="68">
        <f t="shared" si="1"/>
        <v>0</v>
      </c>
      <c r="F31" s="109" t="str">
        <f>I53</f>
        <v>Veau allaité, jusqu'à environ 400 kg PV</v>
      </c>
      <c r="G31" s="103"/>
      <c r="I31" s="12" t="str">
        <f t="shared" si="0"/>
        <v>Effectif moyen
déterminant
pour le Suisse-Bilan</v>
      </c>
      <c r="J31" s="4" t="s">
        <v>3</v>
      </c>
      <c r="K31" s="98" t="s">
        <v>71</v>
      </c>
      <c r="L31" s="1" t="s">
        <v>96</v>
      </c>
    </row>
    <row r="32" spans="1:12" ht="12.75" customHeight="1">
      <c r="A32" s="14"/>
      <c r="B32" s="44"/>
      <c r="C32" s="49"/>
      <c r="D32" s="87"/>
      <c r="E32" s="68">
        <f t="shared" si="1"/>
        <v>0</v>
      </c>
      <c r="F32" s="109" t="str">
        <f>I54</f>
        <v>Bovin à l'engrais (intensif), 65 - 520 kg</v>
      </c>
      <c r="G32" s="103"/>
      <c r="I32" s="12" t="str">
        <f t="shared" si="0"/>
        <v>Catégorie d'animaux de rente selon tableau 1 du guide Suisse-Bilan</v>
      </c>
      <c r="J32" s="4" t="s">
        <v>66</v>
      </c>
      <c r="K32" s="97" t="s">
        <v>72</v>
      </c>
      <c r="L32" s="1" t="s">
        <v>87</v>
      </c>
    </row>
    <row r="33" spans="1:12" ht="12.75" customHeight="1">
      <c r="A33" s="14"/>
      <c r="B33" s="44"/>
      <c r="C33" s="49"/>
      <c r="D33" s="87"/>
      <c r="E33" s="68">
        <f t="shared" si="1"/>
        <v>0</v>
      </c>
      <c r="F33" s="109" t="str">
        <f>I56</f>
        <v>Bovin à l'engrais (intensif), &gt; 4 mois</v>
      </c>
      <c r="G33" s="103"/>
      <c r="I33" s="12" t="str">
        <f t="shared" si="0"/>
        <v>Vaches laitières</v>
      </c>
      <c r="J33" s="4" t="s">
        <v>4</v>
      </c>
      <c r="K33" s="4" t="s">
        <v>56</v>
      </c>
      <c r="L33" s="1" t="s">
        <v>163</v>
      </c>
    </row>
    <row r="34" spans="1:12" ht="12.75" customHeight="1">
      <c r="A34" s="14"/>
      <c r="B34" s="44"/>
      <c r="C34" s="49"/>
      <c r="D34" s="88"/>
      <c r="E34" s="72">
        <f t="shared" si="1"/>
        <v>0</v>
      </c>
      <c r="F34" s="109" t="str">
        <f>I57</f>
        <v>Bovin à l'engrais (pâturage), &gt; 4 mois</v>
      </c>
      <c r="G34" s="103"/>
      <c r="I34" s="12" t="str">
        <f t="shared" si="0"/>
        <v>Autres vaches</v>
      </c>
      <c r="J34" s="4" t="s">
        <v>7</v>
      </c>
      <c r="K34" s="4" t="s">
        <v>57</v>
      </c>
      <c r="L34" s="1" t="s">
        <v>88</v>
      </c>
    </row>
    <row r="35" spans="1:12" ht="12.75" customHeight="1" thickBot="1">
      <c r="A35" s="14"/>
      <c r="B35" s="46"/>
      <c r="C35" s="19"/>
      <c r="D35" s="89"/>
      <c r="E35" s="73">
        <f t="shared" si="1"/>
        <v>0</v>
      </c>
      <c r="F35" s="110" t="str">
        <f>I58</f>
        <v>Bovin à l'engrais finition (intensive)</v>
      </c>
      <c r="G35" s="104"/>
      <c r="I35" s="12" t="str">
        <f t="shared" si="0"/>
        <v>Animaux femelles de plus de 730 jours *</v>
      </c>
      <c r="J35" s="4" t="s">
        <v>23</v>
      </c>
      <c r="K35" s="17" t="s">
        <v>104</v>
      </c>
      <c r="L35" s="1" t="s">
        <v>112</v>
      </c>
    </row>
    <row r="36" spans="1:12" ht="12.75" customHeight="1" thickTop="1">
      <c r="A36" s="14"/>
      <c r="B36" s="84"/>
      <c r="C36" s="40" t="str">
        <f>I38</f>
        <v>Animaux femelles jusqu'à 160 jours</v>
      </c>
      <c r="D36" s="80">
        <f>SUM(D37:D44)</f>
        <v>0</v>
      </c>
      <c r="E36" s="70">
        <f>SUM(E37:E44)</f>
        <v>0</v>
      </c>
      <c r="F36" s="107">
        <f>IF(OR(D36=0,D36=100),"",$I$69)</f>
      </c>
      <c r="G36" s="101"/>
      <c r="I36" s="12" t="str">
        <f t="shared" si="0"/>
        <v>Animaux femelles de 366 à 730 jours *</v>
      </c>
      <c r="J36" s="1" t="s">
        <v>25</v>
      </c>
      <c r="K36" s="17" t="s">
        <v>105</v>
      </c>
      <c r="L36" s="1" t="s">
        <v>158</v>
      </c>
    </row>
    <row r="37" spans="1:12" ht="12.75" customHeight="1">
      <c r="A37" s="14"/>
      <c r="B37" s="44"/>
      <c r="C37" s="49"/>
      <c r="D37" s="86"/>
      <c r="E37" s="67">
        <f aca="true" t="shared" si="2" ref="E37:E44">$B$36*$D37/100</f>
        <v>0</v>
      </c>
      <c r="F37" s="109" t="str">
        <f>I48</f>
        <v>Bovin d'élevage, moins de 1 an</v>
      </c>
      <c r="G37" s="103"/>
      <c r="I37" s="12" t="str">
        <f t="shared" si="0"/>
        <v>Animaux femelles de 161 à 365 jours</v>
      </c>
      <c r="J37" s="1" t="s">
        <v>124</v>
      </c>
      <c r="K37" s="17" t="s">
        <v>128</v>
      </c>
      <c r="L37" s="1" t="s">
        <v>159</v>
      </c>
    </row>
    <row r="38" spans="1:12" ht="12.75" customHeight="1">
      <c r="A38" s="14"/>
      <c r="B38" s="44"/>
      <c r="C38" s="49"/>
      <c r="D38" s="87"/>
      <c r="E38" s="68">
        <f t="shared" si="2"/>
        <v>0</v>
      </c>
      <c r="F38" s="109" t="str">
        <f>I51</f>
        <v>Veau à l'engrais</v>
      </c>
      <c r="G38" s="103"/>
      <c r="I38" s="12" t="str">
        <f t="shared" si="0"/>
        <v>Animaux femelles jusqu'à 160 jours</v>
      </c>
      <c r="J38" s="1" t="s">
        <v>123</v>
      </c>
      <c r="K38" s="17" t="s">
        <v>127</v>
      </c>
      <c r="L38" s="1" t="s">
        <v>160</v>
      </c>
    </row>
    <row r="39" spans="1:12" ht="12.75" customHeight="1">
      <c r="A39" s="14"/>
      <c r="B39" s="44"/>
      <c r="C39" s="49"/>
      <c r="D39" s="87"/>
      <c r="E39" s="68">
        <f t="shared" si="2"/>
        <v>0</v>
      </c>
      <c r="F39" s="109" t="str">
        <f>I52</f>
        <v>Veau allaité, jusqu'à environ 350 kg PV</v>
      </c>
      <c r="G39" s="103"/>
      <c r="I39" s="12" t="str">
        <f t="shared" si="0"/>
        <v>Animaux mâles de plus de 730 jours</v>
      </c>
      <c r="J39" s="1" t="s">
        <v>17</v>
      </c>
      <c r="K39" s="17" t="s">
        <v>58</v>
      </c>
      <c r="L39" s="1" t="s">
        <v>161</v>
      </c>
    </row>
    <row r="40" spans="1:12" ht="12.75" customHeight="1">
      <c r="A40" s="14"/>
      <c r="B40" s="44"/>
      <c r="C40" s="49"/>
      <c r="D40" s="87"/>
      <c r="E40" s="68">
        <f t="shared" si="2"/>
        <v>0</v>
      </c>
      <c r="F40" s="109" t="str">
        <f>I53</f>
        <v>Veau allaité, jusqu'à environ 400 kg PV</v>
      </c>
      <c r="G40" s="103"/>
      <c r="I40" s="12" t="str">
        <f t="shared" si="0"/>
        <v>Animaux mâles de 366 à 730 jours</v>
      </c>
      <c r="J40" s="1" t="s">
        <v>65</v>
      </c>
      <c r="K40" s="17" t="s">
        <v>64</v>
      </c>
      <c r="L40" s="1" t="s">
        <v>157</v>
      </c>
    </row>
    <row r="41" spans="1:12" ht="12.75" customHeight="1">
      <c r="A41" s="14"/>
      <c r="B41" s="44"/>
      <c r="C41" s="18"/>
      <c r="D41" s="88"/>
      <c r="E41" s="72">
        <f t="shared" si="2"/>
        <v>0</v>
      </c>
      <c r="F41" s="109" t="str">
        <f>I54</f>
        <v>Bovin à l'engrais (intensif), 65 - 520 kg</v>
      </c>
      <c r="G41" s="103"/>
      <c r="I41" s="12" t="str">
        <f t="shared" si="0"/>
        <v>Animaux mâles de 161 à 365 jours</v>
      </c>
      <c r="J41" s="1" t="s">
        <v>122</v>
      </c>
      <c r="K41" s="17" t="s">
        <v>126</v>
      </c>
      <c r="L41" s="1" t="s">
        <v>156</v>
      </c>
    </row>
    <row r="42" spans="1:12" ht="12.75" customHeight="1">
      <c r="A42" s="14"/>
      <c r="B42" s="44"/>
      <c r="C42" s="49"/>
      <c r="D42" s="88"/>
      <c r="E42" s="72">
        <f t="shared" si="2"/>
        <v>0</v>
      </c>
      <c r="F42" s="109" t="str">
        <f>I56</f>
        <v>Bovin à l'engrais (intensif), &gt; 4 mois</v>
      </c>
      <c r="G42" s="103"/>
      <c r="I42" s="12" t="str">
        <f t="shared" si="0"/>
        <v>Animaux mâles jusqu'à 160 jours</v>
      </c>
      <c r="J42" s="1" t="s">
        <v>121</v>
      </c>
      <c r="K42" s="17" t="s">
        <v>125</v>
      </c>
      <c r="L42" s="1" t="s">
        <v>162</v>
      </c>
    </row>
    <row r="43" spans="1:12" ht="12.75" customHeight="1">
      <c r="A43" s="14"/>
      <c r="B43" s="44"/>
      <c r="C43" s="49"/>
      <c r="D43" s="88"/>
      <c r="E43" s="72">
        <f t="shared" si="2"/>
        <v>0</v>
      </c>
      <c r="F43" s="109" t="str">
        <f>I57</f>
        <v>Bovin à l'engrais (pâturage), &gt; 4 mois</v>
      </c>
      <c r="G43" s="103"/>
      <c r="I43" s="12" t="str">
        <f t="shared" si="0"/>
        <v>Vache laitière</v>
      </c>
      <c r="J43" s="1" t="s">
        <v>5</v>
      </c>
      <c r="K43" s="1" t="s">
        <v>42</v>
      </c>
      <c r="L43" s="1" t="s">
        <v>148</v>
      </c>
    </row>
    <row r="44" spans="1:12" ht="12.75" customHeight="1" thickBot="1">
      <c r="A44" s="14"/>
      <c r="B44" s="46"/>
      <c r="C44" s="50"/>
      <c r="D44" s="89"/>
      <c r="E44" s="73">
        <f t="shared" si="2"/>
        <v>0</v>
      </c>
      <c r="F44" s="111" t="str">
        <f>I55</f>
        <v>Bovin à l'engrais, sevrage, &lt; 4 mois</v>
      </c>
      <c r="G44" s="105"/>
      <c r="I44" s="12" t="str">
        <f t="shared" si="0"/>
        <v>Vache mère lourde, PV ≥700 kg, valeurs sans veau</v>
      </c>
      <c r="J44" s="1" t="s">
        <v>144</v>
      </c>
      <c r="K44" s="1" t="s">
        <v>139</v>
      </c>
      <c r="L44" s="1" t="s">
        <v>141</v>
      </c>
    </row>
    <row r="45" spans="1:12" ht="12.75" customHeight="1" thickBot="1" thickTop="1">
      <c r="A45" s="14"/>
      <c r="B45" s="83"/>
      <c r="C45" s="39" t="str">
        <f>I39</f>
        <v>Animaux mâles de plus de 730 jours</v>
      </c>
      <c r="D45" s="81">
        <v>100</v>
      </c>
      <c r="E45" s="74">
        <f>$B$45*$D45/100</f>
        <v>0</v>
      </c>
      <c r="F45" s="106" t="str">
        <f>I59</f>
        <v>Taureau d'élevage</v>
      </c>
      <c r="G45" s="100"/>
      <c r="I45" s="12" t="str">
        <f>IF($I$15=1,J45,IF($I$15=2,K45,IF($I$15=3,L45,"")))</f>
        <v>Vache mère moyenne, PV 600-700 kg, valeurs sans veau</v>
      </c>
      <c r="J45" s="1" t="s">
        <v>143</v>
      </c>
      <c r="K45" s="1" t="s">
        <v>138</v>
      </c>
      <c r="L45" s="1" t="s">
        <v>147</v>
      </c>
    </row>
    <row r="46" spans="1:12" ht="12.75" customHeight="1" thickTop="1">
      <c r="A46" s="14"/>
      <c r="B46" s="84"/>
      <c r="C46" s="40" t="str">
        <f>I40</f>
        <v>Animaux mâles de 366 à 730 jours</v>
      </c>
      <c r="D46" s="80">
        <f>SUM(D47:D51)</f>
        <v>0</v>
      </c>
      <c r="E46" s="70">
        <f>SUM(E47:E51)</f>
        <v>0</v>
      </c>
      <c r="F46" s="107">
        <f>IF(OR(D46=0,D46=100),"",$I$69)</f>
      </c>
      <c r="G46" s="101"/>
      <c r="I46" s="12" t="str">
        <f t="shared" si="0"/>
        <v>Vache mère légère, PV &lt;600 kg, valeurs sans veau</v>
      </c>
      <c r="J46" s="1" t="s">
        <v>145</v>
      </c>
      <c r="K46" s="1" t="s">
        <v>140</v>
      </c>
      <c r="L46" s="1" t="s">
        <v>142</v>
      </c>
    </row>
    <row r="47" spans="1:12" ht="12.75" customHeight="1">
      <c r="A47" s="14"/>
      <c r="B47" s="44"/>
      <c r="C47" s="18"/>
      <c r="D47" s="86"/>
      <c r="E47" s="67">
        <f>$B$46*$D47/100</f>
        <v>0</v>
      </c>
      <c r="F47" s="108" t="str">
        <f>I49</f>
        <v>Bovin d'élevage, 1 à 2 ans</v>
      </c>
      <c r="G47" s="102"/>
      <c r="I47" s="12" t="str">
        <f t="shared" si="0"/>
        <v>Vache nourrice 2 veaux par an, valeurs sans veau</v>
      </c>
      <c r="J47" s="1" t="s">
        <v>6</v>
      </c>
      <c r="K47" s="1" t="s">
        <v>43</v>
      </c>
      <c r="L47" s="1" t="s">
        <v>106</v>
      </c>
    </row>
    <row r="48" spans="1:12" ht="12.75" customHeight="1">
      <c r="A48" s="14"/>
      <c r="B48" s="44"/>
      <c r="C48" s="18"/>
      <c r="D48" s="87"/>
      <c r="E48" s="68">
        <f>$B$46*$D48/100</f>
        <v>0</v>
      </c>
      <c r="F48" s="109" t="str">
        <f>I54</f>
        <v>Bovin à l'engrais (intensif), 65 - 520 kg</v>
      </c>
      <c r="G48" s="103"/>
      <c r="I48" s="12" t="str">
        <f t="shared" si="0"/>
        <v>Bovin d'élevage, moins de 1 an</v>
      </c>
      <c r="J48" s="1" t="s">
        <v>12</v>
      </c>
      <c r="K48" s="1" t="s">
        <v>44</v>
      </c>
      <c r="L48" s="1" t="s">
        <v>107</v>
      </c>
    </row>
    <row r="49" spans="1:12" ht="12.75" customHeight="1">
      <c r="A49" s="14"/>
      <c r="B49" s="44"/>
      <c r="C49" s="18"/>
      <c r="D49" s="87"/>
      <c r="E49" s="68">
        <f>$B$46*$D49/100</f>
        <v>0</v>
      </c>
      <c r="F49" s="109" t="str">
        <f>I56</f>
        <v>Bovin à l'engrais (intensif), &gt; 4 mois</v>
      </c>
      <c r="G49" s="103"/>
      <c r="I49" s="12" t="str">
        <f t="shared" si="0"/>
        <v>Bovin d'élevage, 1 à 2 ans</v>
      </c>
      <c r="J49" s="1" t="s">
        <v>169</v>
      </c>
      <c r="K49" s="1" t="s">
        <v>45</v>
      </c>
      <c r="L49" s="1" t="s">
        <v>108</v>
      </c>
    </row>
    <row r="50" spans="1:12" ht="12.75" customHeight="1">
      <c r="A50" s="14"/>
      <c r="B50" s="44"/>
      <c r="C50" s="18"/>
      <c r="D50" s="88"/>
      <c r="E50" s="72">
        <f>$B$46*$D50/100</f>
        <v>0</v>
      </c>
      <c r="F50" s="109" t="str">
        <f>I57</f>
        <v>Bovin à l'engrais (pâturage), &gt; 4 mois</v>
      </c>
      <c r="G50" s="103"/>
      <c r="I50" s="12" t="str">
        <f t="shared" si="0"/>
        <v>Génisse plus de 2 ans</v>
      </c>
      <c r="J50" s="1" t="s">
        <v>21</v>
      </c>
      <c r="K50" s="1" t="s">
        <v>46</v>
      </c>
      <c r="L50" s="1" t="s">
        <v>109</v>
      </c>
    </row>
    <row r="51" spans="1:12" ht="12.75" customHeight="1" thickBot="1">
      <c r="A51" s="14"/>
      <c r="B51" s="46"/>
      <c r="C51" s="19"/>
      <c r="D51" s="89"/>
      <c r="E51" s="73">
        <f>$B$46*$D51/100</f>
        <v>0</v>
      </c>
      <c r="F51" s="111" t="str">
        <f>I58</f>
        <v>Bovin à l'engrais finition (intensive)</v>
      </c>
      <c r="G51" s="105"/>
      <c r="I51" s="12" t="str">
        <f t="shared" si="0"/>
        <v>Veau à l'engrais</v>
      </c>
      <c r="J51" s="1" t="s">
        <v>13</v>
      </c>
      <c r="K51" s="1" t="s">
        <v>47</v>
      </c>
      <c r="L51" s="1" t="s">
        <v>151</v>
      </c>
    </row>
    <row r="52" spans="1:12" ht="12.75" customHeight="1" thickTop="1">
      <c r="A52" s="14"/>
      <c r="B52" s="84"/>
      <c r="C52" s="51" t="str">
        <f>I41</f>
        <v>Animaux mâles de 161 à 365 jours</v>
      </c>
      <c r="D52" s="80">
        <f>SUM(D53:D60)</f>
        <v>0</v>
      </c>
      <c r="E52" s="70">
        <f>SUM(E53:E60)</f>
        <v>0</v>
      </c>
      <c r="F52" s="107">
        <f>IF(OR(D52=0,D52=100),"",$I$69)</f>
      </c>
      <c r="G52" s="101"/>
      <c r="I52" s="12" t="str">
        <f t="shared" si="0"/>
        <v>Veau allaité, jusqu'à environ 350 kg PV</v>
      </c>
      <c r="J52" s="1" t="s">
        <v>14</v>
      </c>
      <c r="K52" s="1" t="s">
        <v>48</v>
      </c>
      <c r="L52" s="1" t="s">
        <v>100</v>
      </c>
    </row>
    <row r="53" spans="1:12" ht="12.75" customHeight="1">
      <c r="A53" s="14"/>
      <c r="B53" s="44"/>
      <c r="C53" s="49"/>
      <c r="D53" s="86"/>
      <c r="E53" s="67">
        <f aca="true" t="shared" si="3" ref="E53:E60">$B$52*$D53/100</f>
        <v>0</v>
      </c>
      <c r="F53" s="108" t="str">
        <f>I48</f>
        <v>Bovin d'élevage, moins de 1 an</v>
      </c>
      <c r="G53" s="102"/>
      <c r="I53" s="12" t="str">
        <f aca="true" t="shared" si="4" ref="I53:I73">IF($I$15=1,J53,IF($I$15=2,K53,IF($I$15=3,L53,"")))</f>
        <v>Veau allaité, jusqu'à environ 400 kg PV</v>
      </c>
      <c r="J53" s="1" t="s">
        <v>15</v>
      </c>
      <c r="K53" s="1" t="s">
        <v>49</v>
      </c>
      <c r="L53" s="1" t="s">
        <v>101</v>
      </c>
    </row>
    <row r="54" spans="1:12" ht="12.75" customHeight="1">
      <c r="A54" s="14"/>
      <c r="B54" s="44"/>
      <c r="C54" s="49"/>
      <c r="D54" s="87"/>
      <c r="E54" s="68">
        <f t="shared" si="3"/>
        <v>0</v>
      </c>
      <c r="F54" s="109" t="str">
        <f>I51</f>
        <v>Veau à l'engrais</v>
      </c>
      <c r="G54" s="103"/>
      <c r="I54" s="12" t="str">
        <f t="shared" si="4"/>
        <v>Bovin à l'engrais (intensif), 65 - 520 kg</v>
      </c>
      <c r="J54" s="1" t="s">
        <v>9</v>
      </c>
      <c r="K54" s="1" t="s">
        <v>50</v>
      </c>
      <c r="L54" s="1" t="s">
        <v>152</v>
      </c>
    </row>
    <row r="55" spans="1:12" ht="12.75" customHeight="1">
      <c r="A55" s="14"/>
      <c r="B55" s="44"/>
      <c r="C55" s="49"/>
      <c r="D55" s="87"/>
      <c r="E55" s="68">
        <f t="shared" si="3"/>
        <v>0</v>
      </c>
      <c r="F55" s="109" t="str">
        <f>I52</f>
        <v>Veau allaité, jusqu'à environ 350 kg PV</v>
      </c>
      <c r="G55" s="103"/>
      <c r="I55" s="12" t="str">
        <f t="shared" si="4"/>
        <v>Bovin à l'engrais, sevrage, &lt; 4 mois</v>
      </c>
      <c r="J55" s="1" t="s">
        <v>16</v>
      </c>
      <c r="K55" s="1" t="s">
        <v>51</v>
      </c>
      <c r="L55" s="1" t="s">
        <v>153</v>
      </c>
    </row>
    <row r="56" spans="1:12" ht="12.75" customHeight="1">
      <c r="A56" s="14"/>
      <c r="B56" s="44"/>
      <c r="C56" s="49"/>
      <c r="D56" s="87"/>
      <c r="E56" s="68">
        <f t="shared" si="3"/>
        <v>0</v>
      </c>
      <c r="F56" s="109" t="str">
        <f>I53</f>
        <v>Veau allaité, jusqu'à environ 400 kg PV</v>
      </c>
      <c r="G56" s="103"/>
      <c r="I56" s="12" t="str">
        <f t="shared" si="4"/>
        <v>Bovin à l'engrais (intensif), &gt; 4 mois</v>
      </c>
      <c r="J56" s="1" t="s">
        <v>10</v>
      </c>
      <c r="K56" s="1" t="s">
        <v>52</v>
      </c>
      <c r="L56" s="1" t="s">
        <v>154</v>
      </c>
    </row>
    <row r="57" spans="1:12" ht="12.75" customHeight="1">
      <c r="A57" s="14"/>
      <c r="B57" s="44"/>
      <c r="C57" s="49"/>
      <c r="D57" s="87"/>
      <c r="E57" s="68">
        <f t="shared" si="3"/>
        <v>0</v>
      </c>
      <c r="F57" s="109" t="str">
        <f>I54</f>
        <v>Bovin à l'engrais (intensif), 65 - 520 kg</v>
      </c>
      <c r="G57" s="103"/>
      <c r="I57" s="12" t="str">
        <f t="shared" si="4"/>
        <v>Bovin à l'engrais (pâturage), &gt; 4 mois</v>
      </c>
      <c r="J57" s="1" t="s">
        <v>20</v>
      </c>
      <c r="K57" s="1" t="s">
        <v>53</v>
      </c>
      <c r="L57" s="1" t="s">
        <v>155</v>
      </c>
    </row>
    <row r="58" spans="1:12" ht="12.75" customHeight="1">
      <c r="A58" s="14"/>
      <c r="B58" s="44"/>
      <c r="C58" s="49"/>
      <c r="D58" s="87"/>
      <c r="E58" s="68">
        <f t="shared" si="3"/>
        <v>0</v>
      </c>
      <c r="F58" s="109" t="str">
        <f>I56</f>
        <v>Bovin à l'engrais (intensif), &gt; 4 mois</v>
      </c>
      <c r="G58" s="103"/>
      <c r="I58" s="12" t="str">
        <f t="shared" si="4"/>
        <v>Bovin à l'engrais finition (intensive)</v>
      </c>
      <c r="J58" s="1" t="s">
        <v>11</v>
      </c>
      <c r="K58" s="1" t="s">
        <v>63</v>
      </c>
      <c r="L58" s="1" t="s">
        <v>95</v>
      </c>
    </row>
    <row r="59" spans="1:12" ht="12.75" customHeight="1">
      <c r="A59" s="14"/>
      <c r="B59" s="44"/>
      <c r="C59" s="18"/>
      <c r="D59" s="88"/>
      <c r="E59" s="72">
        <f t="shared" si="3"/>
        <v>0</v>
      </c>
      <c r="F59" s="109" t="str">
        <f>I57</f>
        <v>Bovin à l'engrais (pâturage), &gt; 4 mois</v>
      </c>
      <c r="G59" s="103"/>
      <c r="I59" s="12" t="str">
        <f t="shared" si="4"/>
        <v>Taureau d'élevage</v>
      </c>
      <c r="J59" s="1" t="s">
        <v>18</v>
      </c>
      <c r="K59" s="1" t="s">
        <v>54</v>
      </c>
      <c r="L59" s="1" t="s">
        <v>102</v>
      </c>
    </row>
    <row r="60" spans="1:12" ht="12.75" customHeight="1" thickBot="1">
      <c r="A60" s="14"/>
      <c r="B60" s="46"/>
      <c r="C60" s="50"/>
      <c r="D60" s="89"/>
      <c r="E60" s="73">
        <f t="shared" si="3"/>
        <v>0</v>
      </c>
      <c r="F60" s="111" t="str">
        <f>I58</f>
        <v>Bovin à l'engrais finition (intensive)</v>
      </c>
      <c r="G60" s="105"/>
      <c r="I60" s="12" t="str">
        <f t="shared" si="4"/>
        <v>* sans vêlage</v>
      </c>
      <c r="J60" s="1" t="s">
        <v>24</v>
      </c>
      <c r="K60" s="1" t="s">
        <v>55</v>
      </c>
      <c r="L60" s="1" t="s">
        <v>94</v>
      </c>
    </row>
    <row r="61" spans="1:12" ht="12.75" customHeight="1" thickTop="1">
      <c r="A61" s="14"/>
      <c r="B61" s="84"/>
      <c r="C61" s="40" t="str">
        <f>I42</f>
        <v>Animaux mâles jusqu'à 160 jours</v>
      </c>
      <c r="D61" s="80">
        <f>SUM(D62:D69)</f>
        <v>0</v>
      </c>
      <c r="E61" s="70">
        <f>SUM(E62:E69)</f>
        <v>0</v>
      </c>
      <c r="F61" s="107">
        <f>IF(OR(D61=0,D61=100),"",$I$69)</f>
      </c>
      <c r="G61" s="101"/>
      <c r="I61" s="12" t="str">
        <f t="shared" si="4"/>
        <v>1) Il s’agit de chiffres nets, les absences sont déjà prises en compte.</v>
      </c>
      <c r="J61" s="1" t="s">
        <v>76</v>
      </c>
      <c r="K61" s="12" t="s">
        <v>78</v>
      </c>
      <c r="L61" s="1" t="s">
        <v>110</v>
      </c>
    </row>
    <row r="62" spans="1:9" ht="12.75" customHeight="1">
      <c r="A62" s="14"/>
      <c r="B62" s="44"/>
      <c r="C62" s="18"/>
      <c r="D62" s="86"/>
      <c r="E62" s="67">
        <f aca="true" t="shared" si="5" ref="E62:E69">$B$61*$D62/100</f>
        <v>0</v>
      </c>
      <c r="F62" s="108" t="str">
        <f>I48</f>
        <v>Bovin d'élevage, moins de 1 an</v>
      </c>
      <c r="G62" s="102"/>
      <c r="I62" s="12">
        <f t="shared" si="4"/>
        <v>0</v>
      </c>
    </row>
    <row r="63" spans="1:12" ht="12.75" customHeight="1">
      <c r="A63" s="14"/>
      <c r="B63" s="44"/>
      <c r="C63" s="18"/>
      <c r="D63" s="87"/>
      <c r="E63" s="68">
        <f t="shared" si="5"/>
        <v>0</v>
      </c>
      <c r="F63" s="109" t="str">
        <f>I51</f>
        <v>Veau à l'engrais</v>
      </c>
      <c r="G63" s="103"/>
      <c r="I63" s="12" t="str">
        <f t="shared" si="4"/>
        <v>2) Vous trouverez des indications sur les catégories de bétail bovin</v>
      </c>
      <c r="J63" s="1" t="s">
        <v>77</v>
      </c>
      <c r="K63" s="97" t="s">
        <v>103</v>
      </c>
      <c r="L63" s="1" t="s">
        <v>149</v>
      </c>
    </row>
    <row r="64" spans="1:12" ht="12.75" customHeight="1">
      <c r="A64" s="14"/>
      <c r="B64" s="44"/>
      <c r="C64" s="18"/>
      <c r="D64" s="87"/>
      <c r="E64" s="68">
        <f t="shared" si="5"/>
        <v>0</v>
      </c>
      <c r="F64" s="109" t="str">
        <f>I52</f>
        <v>Veau allaité, jusqu'à environ 350 kg PV</v>
      </c>
      <c r="G64" s="103"/>
      <c r="I64" s="12" t="str">
        <f t="shared" si="4"/>
        <v>    dans le guide Suisse-Bilan</v>
      </c>
      <c r="J64" s="1" t="s">
        <v>30</v>
      </c>
      <c r="K64" s="97" t="s">
        <v>73</v>
      </c>
      <c r="L64" s="1" t="s">
        <v>111</v>
      </c>
    </row>
    <row r="65" spans="1:12" ht="12.75" customHeight="1">
      <c r="A65" s="14"/>
      <c r="B65" s="44"/>
      <c r="C65" s="18"/>
      <c r="D65" s="87"/>
      <c r="E65" s="68">
        <f t="shared" si="5"/>
        <v>0</v>
      </c>
      <c r="F65" s="109" t="str">
        <f>I53</f>
        <v>Veau allaité, jusqu'à environ 400 kg PV</v>
      </c>
      <c r="G65" s="103"/>
      <c r="I65" s="12" t="str">
        <f t="shared" si="4"/>
        <v>Résumé des catégories d'animaux de rente:</v>
      </c>
      <c r="J65" s="1" t="s">
        <v>168</v>
      </c>
      <c r="K65" s="186" t="s">
        <v>171</v>
      </c>
      <c r="L65" s="1" t="s">
        <v>170</v>
      </c>
    </row>
    <row r="66" spans="1:12" ht="12.75" customHeight="1">
      <c r="A66" s="14"/>
      <c r="B66" s="44"/>
      <c r="C66" s="18"/>
      <c r="D66" s="88"/>
      <c r="E66" s="72">
        <f t="shared" si="5"/>
        <v>0</v>
      </c>
      <c r="F66" s="109" t="str">
        <f>I54</f>
        <v>Bovin à l'engrais (intensif), 65 - 520 kg</v>
      </c>
      <c r="G66" s="103"/>
      <c r="I66" s="12" t="str">
        <f t="shared" si="4"/>
        <v>Somme de l'effectif moyen déterminant</v>
      </c>
      <c r="J66" s="1" t="s">
        <v>19</v>
      </c>
      <c r="K66" s="97" t="s">
        <v>74</v>
      </c>
      <c r="L66" s="1" t="s">
        <v>93</v>
      </c>
    </row>
    <row r="67" spans="1:12" ht="12.75" customHeight="1">
      <c r="A67" s="14"/>
      <c r="B67" s="44"/>
      <c r="C67" s="18"/>
      <c r="D67" s="88"/>
      <c r="E67" s="72">
        <f t="shared" si="5"/>
        <v>0</v>
      </c>
      <c r="F67" s="136" t="str">
        <f>I56</f>
        <v>Bovin à l'engrais (intensif), &gt; 4 mois</v>
      </c>
      <c r="G67" s="137"/>
      <c r="I67" s="12" t="str">
        <f t="shared" si="4"/>
        <v>Lieu:</v>
      </c>
      <c r="J67" s="1" t="s">
        <v>29</v>
      </c>
      <c r="K67" s="1" t="s">
        <v>60</v>
      </c>
      <c r="L67" s="1" t="s">
        <v>91</v>
      </c>
    </row>
    <row r="68" spans="1:12" ht="12.75" customHeight="1">
      <c r="A68" s="14"/>
      <c r="B68" s="44"/>
      <c r="C68" s="18"/>
      <c r="D68" s="88"/>
      <c r="E68" s="72">
        <f t="shared" si="5"/>
        <v>0</v>
      </c>
      <c r="F68" s="136" t="str">
        <f>I57</f>
        <v>Bovin à l'engrais (pâturage), &gt; 4 mois</v>
      </c>
      <c r="G68" s="137"/>
      <c r="I68" s="12" t="str">
        <f t="shared" si="4"/>
        <v>Date:</v>
      </c>
      <c r="J68" s="1" t="s">
        <v>28</v>
      </c>
      <c r="K68" s="1" t="s">
        <v>59</v>
      </c>
      <c r="L68" s="1" t="s">
        <v>90</v>
      </c>
    </row>
    <row r="69" spans="1:12" ht="12.75" customHeight="1" thickBot="1">
      <c r="A69" s="14"/>
      <c r="B69" s="46"/>
      <c r="C69" s="19"/>
      <c r="D69" s="89"/>
      <c r="E69" s="73">
        <f t="shared" si="5"/>
        <v>0</v>
      </c>
      <c r="F69" s="111" t="str">
        <f>I55</f>
        <v>Bovin à l'engrais, sevrage, &lt; 4 mois</v>
      </c>
      <c r="G69" s="105"/>
      <c r="I69" s="12" t="str">
        <f t="shared" si="4"/>
        <v>Attention: Somme pas égale à 100%!</v>
      </c>
      <c r="J69" s="1" t="s">
        <v>41</v>
      </c>
      <c r="K69" s="12" t="s">
        <v>75</v>
      </c>
      <c r="L69" s="1" t="s">
        <v>92</v>
      </c>
    </row>
    <row r="70" spans="1:12" ht="12.75" customHeight="1" thickTop="1">
      <c r="A70" s="14"/>
      <c r="B70" s="96"/>
      <c r="C70" s="53" t="str">
        <f>I61</f>
        <v>1) Il s’agit de chiffres nets, les absences sont déjà prises en compte.</v>
      </c>
      <c r="D70" s="94"/>
      <c r="E70" s="75"/>
      <c r="F70" s="55" t="str">
        <f>I63</f>
        <v>2) Vous trouverez des indications sur les catégories de bétail bovin</v>
      </c>
      <c r="G70" s="55"/>
      <c r="I70" s="12" t="str">
        <f>IF($I$15=1,J70,IF($I$15=2,K70,IF($I$15=3,L70,"")))</f>
        <v>OFAG / AGRIDEA 01 2016 V 1.3</v>
      </c>
      <c r="J70" s="1" t="s">
        <v>175</v>
      </c>
      <c r="K70" s="12" t="s">
        <v>176</v>
      </c>
      <c r="L70" s="1" t="s">
        <v>177</v>
      </c>
    </row>
    <row r="71" spans="1:12" ht="13.5" customHeight="1">
      <c r="A71" s="14"/>
      <c r="B71" s="52"/>
      <c r="C71" s="4"/>
      <c r="D71" s="54"/>
      <c r="E71" s="75"/>
      <c r="F71" s="125" t="str">
        <f>I64</f>
        <v>    dans le guide Suisse-Bilan</v>
      </c>
      <c r="G71" s="126"/>
      <c r="I71" s="12" t="str">
        <f t="shared" si="4"/>
        <v>N° BDTA:</v>
      </c>
      <c r="J71" s="1" t="s">
        <v>80</v>
      </c>
      <c r="K71" s="12" t="s">
        <v>81</v>
      </c>
      <c r="L71" s="1" t="s">
        <v>89</v>
      </c>
    </row>
    <row r="72" spans="1:12" ht="13.5" customHeight="1">
      <c r="A72" s="14"/>
      <c r="B72" s="20"/>
      <c r="C72" s="4"/>
      <c r="D72" s="56" t="str">
        <f>I65</f>
        <v>Résumé des catégories d'animaux de rente:</v>
      </c>
      <c r="E72" s="76">
        <f>E14</f>
        <v>0</v>
      </c>
      <c r="F72" s="119" t="str">
        <f aca="true" t="shared" si="6" ref="F72:F88">I43</f>
        <v>Vache laitière</v>
      </c>
      <c r="G72" s="116"/>
      <c r="I72" s="12" t="str">
        <f t="shared" si="4"/>
        <v>Example: bovin à l'engrais</v>
      </c>
      <c r="J72" s="1" t="s">
        <v>131</v>
      </c>
      <c r="K72" s="1" t="s">
        <v>165</v>
      </c>
      <c r="L72" s="1" t="s">
        <v>164</v>
      </c>
    </row>
    <row r="73" spans="1:9" ht="13.5" customHeight="1">
      <c r="A73" s="14"/>
      <c r="B73" s="20"/>
      <c r="C73" s="57"/>
      <c r="D73" s="57"/>
      <c r="E73" s="77">
        <f>E16</f>
        <v>0</v>
      </c>
      <c r="F73" s="120" t="str">
        <f t="shared" si="6"/>
        <v>Vache mère lourde, PV ≥700 kg, valeurs sans veau</v>
      </c>
      <c r="G73" s="117"/>
      <c r="I73" s="12">
        <f t="shared" si="4"/>
        <v>0</v>
      </c>
    </row>
    <row r="74" spans="1:9" ht="13.5" customHeight="1">
      <c r="A74" s="14"/>
      <c r="B74" s="58"/>
      <c r="C74" s="57"/>
      <c r="D74" s="57"/>
      <c r="E74" s="77">
        <f>E17</f>
        <v>0</v>
      </c>
      <c r="F74" s="120" t="str">
        <f t="shared" si="6"/>
        <v>Vache mère moyenne, PV 600-700 kg, valeurs sans veau</v>
      </c>
      <c r="G74" s="117"/>
      <c r="I74" s="12">
        <f>IF($I$15=1,J74,IF($I$15=2,K74,IF($I$15=3,L74,"")))</f>
        <v>0</v>
      </c>
    </row>
    <row r="75" spans="1:9" ht="13.5" customHeight="1">
      <c r="A75" s="14"/>
      <c r="B75" s="58"/>
      <c r="C75" s="49"/>
      <c r="D75" s="57"/>
      <c r="E75" s="77">
        <f>E18</f>
        <v>0</v>
      </c>
      <c r="F75" s="120" t="str">
        <f t="shared" si="6"/>
        <v>Vache mère légère, PV &lt;600 kg, valeurs sans veau</v>
      </c>
      <c r="G75" s="117"/>
      <c r="I75" s="12">
        <f>IF($I$15=1,J75,IF($I$15=2,K75,IF($I$15=3,L75,"")))</f>
        <v>0</v>
      </c>
    </row>
    <row r="76" spans="1:9" ht="13.5" customHeight="1">
      <c r="A76" s="14"/>
      <c r="B76" s="58"/>
      <c r="C76" s="49"/>
      <c r="D76" s="57"/>
      <c r="E76" s="77">
        <f>E19</f>
        <v>0</v>
      </c>
      <c r="F76" s="120" t="str">
        <f t="shared" si="6"/>
        <v>Vache nourrice 2 veaux par an, valeurs sans veau</v>
      </c>
      <c r="G76" s="117"/>
      <c r="I76" s="12">
        <f>IF($I$15=1,J76,IF($I$15=2,K76,IF($I$15=3,L76,"")))</f>
        <v>0</v>
      </c>
    </row>
    <row r="77" spans="1:9" ht="13.5" customHeight="1">
      <c r="A77" s="14"/>
      <c r="B77" s="58"/>
      <c r="C77" s="49"/>
      <c r="D77" s="57"/>
      <c r="E77" s="77">
        <f>E28+E37+E53+E62</f>
        <v>0</v>
      </c>
      <c r="F77" s="120" t="str">
        <f t="shared" si="6"/>
        <v>Bovin d'élevage, moins de 1 an</v>
      </c>
      <c r="G77" s="117"/>
      <c r="I77" s="12"/>
    </row>
    <row r="78" spans="1:7" ht="13.5" customHeight="1">
      <c r="A78" s="14"/>
      <c r="B78" s="58"/>
      <c r="C78" s="49"/>
      <c r="D78" s="57"/>
      <c r="E78" s="77">
        <f>E22+E47</f>
        <v>0</v>
      </c>
      <c r="F78" s="120" t="str">
        <f t="shared" si="6"/>
        <v>Bovin d'élevage, 1 à 2 ans</v>
      </c>
      <c r="G78" s="117"/>
    </row>
    <row r="79" spans="1:7" ht="13.5" customHeight="1">
      <c r="A79" s="14"/>
      <c r="B79" s="58"/>
      <c r="C79" s="49"/>
      <c r="D79" s="57"/>
      <c r="E79" s="77">
        <f>E20</f>
        <v>0</v>
      </c>
      <c r="F79" s="120" t="str">
        <f t="shared" si="6"/>
        <v>Génisse plus de 2 ans</v>
      </c>
      <c r="G79" s="117"/>
    </row>
    <row r="80" spans="1:7" ht="13.5" customHeight="1">
      <c r="A80" s="14"/>
      <c r="B80" s="58"/>
      <c r="C80" s="49"/>
      <c r="D80" s="57"/>
      <c r="E80" s="77">
        <f>E29+E38+E54+E63</f>
        <v>0</v>
      </c>
      <c r="F80" s="120" t="str">
        <f t="shared" si="6"/>
        <v>Veau à l'engrais</v>
      </c>
      <c r="G80" s="117"/>
    </row>
    <row r="81" spans="1:7" ht="13.5" customHeight="1">
      <c r="A81" s="14"/>
      <c r="B81" s="58"/>
      <c r="C81" s="49"/>
      <c r="D81" s="57"/>
      <c r="E81" s="77">
        <f>E30+E39+E55+E64</f>
        <v>0</v>
      </c>
      <c r="F81" s="120" t="str">
        <f t="shared" si="6"/>
        <v>Veau allaité, jusqu'à environ 350 kg PV</v>
      </c>
      <c r="G81" s="117"/>
    </row>
    <row r="82" spans="1:7" ht="13.5" customHeight="1">
      <c r="A82" s="14"/>
      <c r="B82" s="59"/>
      <c r="C82" s="4"/>
      <c r="D82" s="57"/>
      <c r="E82" s="77">
        <f>E31+E40+E56+E65</f>
        <v>0</v>
      </c>
      <c r="F82" s="120" t="str">
        <f t="shared" si="6"/>
        <v>Veau allaité, jusqu'à environ 400 kg PV</v>
      </c>
      <c r="G82" s="117"/>
    </row>
    <row r="83" spans="1:7" ht="13.5" customHeight="1">
      <c r="A83" s="14"/>
      <c r="B83" s="59"/>
      <c r="C83" s="4"/>
      <c r="D83" s="57"/>
      <c r="E83" s="77">
        <f>E23+E32+E41+E48+E57+E66</f>
        <v>0</v>
      </c>
      <c r="F83" s="120" t="str">
        <f t="shared" si="6"/>
        <v>Bovin à l'engrais (intensif), 65 - 520 kg</v>
      </c>
      <c r="G83" s="117"/>
    </row>
    <row r="84" spans="1:7" ht="13.5" customHeight="1">
      <c r="A84" s="14"/>
      <c r="B84" s="59"/>
      <c r="C84" s="4"/>
      <c r="D84" s="57"/>
      <c r="E84" s="77">
        <f>E44+E69</f>
        <v>0</v>
      </c>
      <c r="F84" s="120" t="str">
        <f t="shared" si="6"/>
        <v>Bovin à l'engrais, sevrage, &lt; 4 mois</v>
      </c>
      <c r="G84" s="117"/>
    </row>
    <row r="85" spans="1:7" ht="13.5" customHeight="1">
      <c r="A85" s="14"/>
      <c r="B85" s="59"/>
      <c r="C85" s="4"/>
      <c r="D85" s="57"/>
      <c r="E85" s="77">
        <f>E24+E33+E49+E42+E58+E67</f>
        <v>0</v>
      </c>
      <c r="F85" s="120" t="str">
        <f t="shared" si="6"/>
        <v>Bovin à l'engrais (intensif), &gt; 4 mois</v>
      </c>
      <c r="G85" s="117"/>
    </row>
    <row r="86" spans="1:7" ht="13.5" customHeight="1">
      <c r="A86" s="14"/>
      <c r="B86" s="59"/>
      <c r="C86" s="53"/>
      <c r="D86" s="57"/>
      <c r="E86" s="77">
        <f>E25+E34+E50+E43+E59+E68</f>
        <v>0</v>
      </c>
      <c r="F86" s="120" t="str">
        <f t="shared" si="6"/>
        <v>Bovin à l'engrais (pâturage), &gt; 4 mois</v>
      </c>
      <c r="G86" s="117"/>
    </row>
    <row r="87" spans="1:7" ht="13.5" customHeight="1">
      <c r="A87" s="14"/>
      <c r="B87" s="59"/>
      <c r="C87" s="53"/>
      <c r="D87" s="57"/>
      <c r="E87" s="77">
        <f>E26+E35+E51+E60</f>
        <v>0</v>
      </c>
      <c r="F87" s="120" t="str">
        <f t="shared" si="6"/>
        <v>Bovin à l'engrais finition (intensive)</v>
      </c>
      <c r="G87" s="117"/>
    </row>
    <row r="88" spans="1:7" ht="13.5" customHeight="1">
      <c r="A88" s="14"/>
      <c r="B88" s="60"/>
      <c r="C88" s="49"/>
      <c r="D88" s="57"/>
      <c r="E88" s="77">
        <f>E45</f>
        <v>0</v>
      </c>
      <c r="F88" s="120" t="str">
        <f t="shared" si="6"/>
        <v>Taureau d'élevage</v>
      </c>
      <c r="G88" s="117"/>
    </row>
    <row r="89" spans="1:7" ht="12.75" customHeight="1" thickBot="1">
      <c r="A89" s="14"/>
      <c r="B89" s="82">
        <f>SUM(B14,B15,B19,B20,B21,B27,B36,B45,B46,B52,B61)</f>
        <v>0</v>
      </c>
      <c r="C89" s="61" t="str">
        <f>I66</f>
        <v>Somme de l'effectif moyen déterminant</v>
      </c>
      <c r="D89" s="62"/>
      <c r="E89" s="78">
        <f>SUM(E72:E88)</f>
        <v>0</v>
      </c>
      <c r="F89" s="121"/>
      <c r="G89" s="118"/>
    </row>
    <row r="90" spans="2:7" ht="13.5" thickTop="1">
      <c r="B90" s="63"/>
      <c r="C90" s="14"/>
      <c r="D90" s="63"/>
      <c r="E90" s="64"/>
      <c r="F90" s="63"/>
      <c r="G90" s="63"/>
    </row>
    <row r="91" spans="2:7" ht="12.75">
      <c r="B91" s="63" t="str">
        <f>I67</f>
        <v>Lieu:</v>
      </c>
      <c r="C91" s="85"/>
      <c r="D91" s="91" t="str">
        <f>I68</f>
        <v>Date:</v>
      </c>
      <c r="E91" s="123"/>
      <c r="G91" s="91" t="str">
        <f>I70</f>
        <v>OFAG / AGRIDEA 01 2016 V 1.3</v>
      </c>
    </row>
  </sheetData>
  <sheetProtection password="C676" sheet="1"/>
  <conditionalFormatting sqref="D45 D20">
    <cfRule type="cellIs" priority="8" dxfId="0" operator="greaterThan" stopIfTrue="1">
      <formula>100</formula>
    </cfRule>
  </conditionalFormatting>
  <printOptions horizontalCentered="1"/>
  <pageMargins left="0.5118110236220472" right="0.15748031496062992" top="0.31496062992125984" bottom="0.11811023622047245" header="0" footer="0.1968503937007874"/>
  <pageSetup fitToHeight="1" fitToWidth="1" horizontalDpi="600" verticalDpi="6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 1.3</dc:title>
  <dc:subject/>
  <dc:creator>BLW/OFAG/AGRIDEA</dc:creator>
  <cp:keywords/>
  <dc:description/>
  <cp:lastModifiedBy>Dagmar Feierabend</cp:lastModifiedBy>
  <cp:lastPrinted>2015-12-14T10:21:08Z</cp:lastPrinted>
  <dcterms:created xsi:type="dcterms:W3CDTF">2009-08-14T13:37:58Z</dcterms:created>
  <dcterms:modified xsi:type="dcterms:W3CDTF">2016-01-12T08:39:58Z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